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julian_mendoza_metrodebogota_gov_co/Documents/Metro/PTEP/2024/Monitoreo agosto/"/>
    </mc:Choice>
  </mc:AlternateContent>
  <xr:revisionPtr revIDLastSave="1278" documentId="8_{3C90E617-AD07-418F-AD11-983B0BCF388B}" xr6:coauthVersionLast="47" xr6:coauthVersionMax="47" xr10:uidLastSave="{0341A473-D243-4D03-9B8A-8873930E2BD1}"/>
  <bookViews>
    <workbookView xWindow="28680" yWindow="-120" windowWidth="29040" windowHeight="15840" firstSheet="5" activeTab="10" xr2:uid="{1BC23A1A-C6B2-40F3-9650-22D8219EBACB}"/>
  </bookViews>
  <sheets>
    <sheet name="PTEP 2023" sheetId="2" r:id="rId1"/>
    <sheet name="Transparencia" sheetId="6" r:id="rId2"/>
    <sheet name="Rendición de cuentas" sheetId="5" r:id="rId3"/>
    <sheet name="Atención al ciudadano" sheetId="4" r:id="rId4"/>
    <sheet name="Racionalización de Trámites" sheetId="3" r:id="rId5"/>
    <sheet name="Datos abiertos" sheetId="9" r:id="rId6"/>
    <sheet name="Innovación" sheetId="10" r:id="rId7"/>
    <sheet name="Integridad" sheetId="7" r:id="rId8"/>
    <sheet name="Gestión de Riesgos" sheetId="1" r:id="rId9"/>
    <sheet name="Debida Diligencia" sheetId="11" r:id="rId10"/>
    <sheet name="Observaciones" sheetId="8" r:id="rId11"/>
  </sheets>
  <definedNames>
    <definedName name="_xlnm._FilterDatabase" localSheetId="3" hidden="1">'Atención al ciudadano'!$A$2:$J$17</definedName>
    <definedName name="_xlnm._FilterDatabase" localSheetId="7" hidden="1">Integridad!$A$3:$K$3</definedName>
    <definedName name="_xlnm._FilterDatabase" localSheetId="2" hidden="1">'Rendición de cuentas'!$A$1:$G$14</definedName>
    <definedName name="_xlnm.Print_Area" localSheetId="0">'PTEP 2023'!$A$1:$M$24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8" l="1"/>
  <c r="B11" i="8"/>
  <c r="H10" i="9"/>
  <c r="H19" i="4"/>
  <c r="H15" i="6"/>
  <c r="H9" i="9"/>
  <c r="H16" i="5"/>
  <c r="H9" i="10"/>
  <c r="I22" i="7"/>
  <c r="H10" i="1"/>
  <c r="H9" i="11"/>
  <c r="H7" i="3"/>
  <c r="H14" i="6"/>
  <c r="H15" i="5"/>
  <c r="H12" i="4"/>
  <c r="H6" i="4"/>
  <c r="H5" i="4"/>
  <c r="H4" i="4"/>
  <c r="H18" i="4"/>
  <c r="H6" i="3"/>
  <c r="H8" i="10"/>
  <c r="H8" i="11"/>
  <c r="H9" i="1"/>
  <c r="H8" i="1"/>
  <c r="H7" i="1"/>
  <c r="H4" i="1"/>
  <c r="H5" i="1"/>
  <c r="I21" i="7"/>
</calcChain>
</file>

<file path=xl/sharedStrings.xml><?xml version="1.0" encoding="utf-8"?>
<sst xmlns="http://schemas.openxmlformats.org/spreadsheetml/2006/main" count="589" uniqueCount="397">
  <si>
    <t>PROCESO: CUPLIMIENTO Y ANTICORRUPCIÓN</t>
  </si>
  <si>
    <t>PROGRAMA DE TRANSPARENCIA Y ÉTICA PÚBLICA</t>
  </si>
  <si>
    <t>CÓDIGO: CA-FR-001</t>
  </si>
  <si>
    <t>VERSIÓN: 02</t>
  </si>
  <si>
    <r>
      <t>1.</t>
    </r>
    <r>
      <rPr>
        <b/>
        <sz val="7"/>
        <color theme="1"/>
        <rFont val="Times New Roman"/>
        <family val="1"/>
      </rPr>
      <t xml:space="preserve">       </t>
    </r>
    <r>
      <rPr>
        <b/>
        <sz val="10"/>
        <color theme="1"/>
        <rFont val="Calibri"/>
        <family val="2"/>
      </rPr>
      <t>Mecanismos para la Transparencia y Acceso a la Información</t>
    </r>
  </si>
  <si>
    <t>SUBCOMPONENTE</t>
  </si>
  <si>
    <t>ACTIVIDAD</t>
  </si>
  <si>
    <t>RESPONSABLE</t>
  </si>
  <si>
    <t>PERIODO</t>
  </si>
  <si>
    <t>INDICADOR</t>
  </si>
  <si>
    <t>META</t>
  </si>
  <si>
    <t>Avance Cuantitativo</t>
  </si>
  <si>
    <t>Avance cualitativo
Primer Cuatrimestre</t>
  </si>
  <si>
    <t>Avance cualitativo
Segundo Cuatrimestre</t>
  </si>
  <si>
    <t>INICIO</t>
  </si>
  <si>
    <t>FIN</t>
  </si>
  <si>
    <t>1.1 Lineamientos de transparencia activa</t>
  </si>
  <si>
    <t>1.1.1. Hacer seguimiento a la información publicada en la página WEB para verificar cumplimiento de normatividad vigente (Ley 1712 de 2014).</t>
  </si>
  <si>
    <t>OAI</t>
  </si>
  <si>
    <t>(# seguimientos realizados /# de seguimientos requeridos)*100</t>
  </si>
  <si>
    <t xml:space="preserve"> Botón de Transparencia actualizado</t>
  </si>
  <si>
    <t>Se han realizado hasta el momento 3 monitoreos a la información publicada en el Botón de Transparencia, que se han comunicado a las áreas correspondientes a través de Memorandos Nos. OAI-MEM23-11, 22,32</t>
  </si>
  <si>
    <r>
      <rPr>
        <sz val="10"/>
        <color rgb="FF000000"/>
        <rFont val="Calibri"/>
      </rPr>
      <t xml:space="preserve">1.1.2. Socializar en 6 oportunidades, al </t>
    </r>
    <r>
      <rPr>
        <b/>
        <sz val="10"/>
        <color rgb="FF000000"/>
        <rFont val="Calibri"/>
      </rPr>
      <t>interior y exterior</t>
    </r>
    <r>
      <rPr>
        <sz val="10"/>
        <color rgb="FF000000"/>
        <rFont val="Calibri"/>
      </rPr>
      <t xml:space="preserve"> de la entidad la información publicada en el Portal Web sobre el Cumplimiento de Transparencia Activa establecida en la Ley 1712 de 2014.</t>
    </r>
  </si>
  <si>
    <t>(# de socializaciones hechas/6)*100</t>
  </si>
  <si>
    <t xml:space="preserve">Socialización del Botón de Transparencia </t>
  </si>
  <si>
    <t>Se realizaron dos divulgaciones internas a través del Boletín Somos metro n.º 27022024 y 02042024 y a través de redes sociales los días   1-03-2024 y 19-04-2024.</t>
  </si>
  <si>
    <t>1.1.3. Realizar 6 actividades de promoción y divulgación del PTEP a los funcionarios, ciudadanos y partes interesadas.</t>
  </si>
  <si>
    <t>(# de actividades realizadas/6)*100</t>
  </si>
  <si>
    <t>6 actividades realizadas</t>
  </si>
  <si>
    <t>Se realizaron dos divulgaciones del PTEP a través del Boletín Somos Metro No. 02042024 y a través de redes sociales el 17 de abril de 2024. Además, en la charla sobre Riesgos de Corrupción, Integridad y Lucha contra la corrupción, actos de corrupción, canales de denuncia y medidas de protección al denunciante, hecha el 30 de abril de 2024, se realizó promoción del PTEP 2024,</t>
  </si>
  <si>
    <t>1.2 Lineamientos de transparencia pasiva</t>
  </si>
  <si>
    <t>1.2.1.Gestionar las peticiones a través del Sistema de Gestión de Peticiones Ciudadanas Bogotá Te Escucha asegurando la realización de la totalidad del trámite correspondiente.</t>
  </si>
  <si>
    <t>GCC</t>
  </si>
  <si>
    <t>(# de peticiones
tramitadas /#de
tramites recibidas)
*100</t>
  </si>
  <si>
    <t>Peticiones resueltas que fueron recibidas a través del Sistema de Gestión de Peticiones Ciudadanas Bogotá Te Escucha</t>
  </si>
  <si>
    <t>La Gerencia de Comunicaciones, Ciudadanía y Cultura  gestiona diariamente  las peticiones a través del Sistema de Gestión de Peticiones Ciudadanas Bogotá Te Escucha asegurando la realización de la totalidad del trámite correspondiente.</t>
  </si>
  <si>
    <t>1.2.2.Publicar en la web los informes de gestión de PQRS y las respuestas a los derechos de petición anónimos.  Los 15 primeros días hábiles del mes siguiente.</t>
  </si>
  <si>
    <t>(# de informes publicados/11) *100</t>
  </si>
  <si>
    <t>Informes publicados</t>
  </si>
  <si>
    <t>La Gerencia de Comunicaciones, Ciudadanía y Cultura realiza mensualmente (mes vencido) la publicación de los informes de PQRSD ciudadanas. Actualmente se encuentran publicados en la web de la EMB los informes hasta el mes de marzo de 2024.</t>
  </si>
  <si>
    <t>1.3 Elaboración de instrumentos de Gestión de la información</t>
  </si>
  <si>
    <t>1.3.1. Analizar y estructurar el Inventario de registro de Activos de Información conforme a la actualización de la TRD de la Empresa Metro de Bogotá</t>
  </si>
  <si>
    <t>Responsables Lideres de Proceso de cada área bajo el acompañamiento técnico de la GAA</t>
  </si>
  <si>
    <t>(Reuniones para actualización del Instrumento realizadas / reuniones programadas)*100</t>
  </si>
  <si>
    <t>Inventario de Registro de activos de información actualizado</t>
  </si>
  <si>
    <t>1.3.2. Analizar y estructurar el Indice de Información Clasificada y Reservada conforme a la actualización de la TRD de la Empresa Metro de Bogotá</t>
  </si>
  <si>
    <t>Índice de Información Caslificada y Reservada actualizado</t>
  </si>
  <si>
    <t>1.3.3. Analizar y estructurar el esquema de publicación de información conforme a la actualización de la TRD de la Empresa Metro de Bogotá</t>
  </si>
  <si>
    <t>Esquema de publicación de información actualizado</t>
  </si>
  <si>
    <t>1.4 Criterios diferencial de accesibilidad</t>
  </si>
  <si>
    <t>1.4.1.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</si>
  <si>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 xml:space="preserve">OAI - OTI </t>
  </si>
  <si>
    <t>(# de validaciones hechas/*4)*100</t>
  </si>
  <si>
    <t>Realizar 4 validaciones de información publicada</t>
  </si>
  <si>
    <t>En el mes de marzo se realizó una validación con el equipo de página web de la EMB para validar el cumplimiento de los criterios de accesibilidad establecidos en la Res. 1519 de 2020 sobre la página de la sede electrónica de Entidad.</t>
  </si>
  <si>
    <t>1.5 Monitoreo de acceso  a la información publica</t>
  </si>
  <si>
    <t>1.5.1. Monitorear la actualización de la información publicada en el micrositio en la página web de la EMB, con el fin de dar cumplimiento a la iniciativa de Gobierno Abierto para promover la transparencia y divulgación de la ejecución del proyecto Primera Línea de Metro de Bogotá  Tramo 1 (PLMB T-1), a través de la utilización de la herramientas de Tecnologías de la Información - TI -  y estrategias de comunicación.</t>
  </si>
  <si>
    <t>OAI - GE</t>
  </si>
  <si>
    <t>(# de Monitoreo a la información publicada en el Micrositio /*3)*100</t>
  </si>
  <si>
    <t>Realizar 3 monitoreos de información publicada</t>
  </si>
  <si>
    <r>
      <t>2.</t>
    </r>
    <r>
      <rPr>
        <b/>
        <sz val="7"/>
        <color theme="1"/>
        <rFont val="Times New Roman"/>
        <family val="1"/>
      </rPr>
      <t xml:space="preserve">       </t>
    </r>
    <r>
      <rPr>
        <b/>
        <sz val="10"/>
        <color theme="1"/>
        <rFont val="Calibri"/>
        <family val="2"/>
      </rPr>
      <t>Rendición de cuentas.</t>
    </r>
  </si>
  <si>
    <t>2.1 Información de calidad y en lenguaje comprensible</t>
  </si>
  <si>
    <t>2.1.1. Revisar y de ser necesario actualizar el procedimiento  de rendición de cuentas a los grupos de valor e interés de la EMB y hacer seguimiento a su implementación.</t>
  </si>
  <si>
    <t>GCCC / OAP / SSA</t>
  </si>
  <si>
    <t>(# de revisiones o actualizaciones realizadas/1)*100</t>
  </si>
  <si>
    <t>Procedimiento de rendición de cuentas revisado o actualizado y publicado</t>
  </si>
  <si>
    <t xml:space="preserve">Durante el primer cuatrimestre se realizó reunión para verificar la necesidad de actualizar en procedimiento de rendición de cuentas de la EMB,  llegando a la conclusión que por ahora no se realiza ninguna actualización, a la espera de los lineamienntos dados por la Alcaldía Mayor, con base en el nuevo PDD. </t>
  </si>
  <si>
    <t xml:space="preserve">Para el segundo cuatrimestre a través de correo electrónico del 17 de julio se remitió por parte de la OAP el editable del procedimiento para la rendición de cuentas con código CC-PR-004 a la GCC y la SSA, con el propósito de revisarlo y ajustarlo teniendo en cuenta que requiere actualización general. En tal sentido, el documento se encuentra aún en revisión para luego continuar con el trámite de formalización en el Sistema de Gestión. </t>
  </si>
  <si>
    <t>2.1.2. Publicar Informe de Gestión de la EMB 2023</t>
  </si>
  <si>
    <t>OAP</t>
  </si>
  <si>
    <t>(# Informes publicados/1)*100</t>
  </si>
  <si>
    <t xml:space="preserve">Publicación informe página web. </t>
  </si>
  <si>
    <t>Se realizó la publicación del Informe de Gestión de la EMB 2023 en la página web de la entidad</t>
  </si>
  <si>
    <t>2.2. Diálogo de doble vía con la ciudadanía y sus organizaciones</t>
  </si>
  <si>
    <t xml:space="preserve">2.2.1. Llevar a cabo la rendición de cuentas de la Empresa Metro de Bogotá. </t>
  </si>
  <si>
    <t>(# de rendiciones de cuentas de la EMB realizadas  /# de
rendiciones de cuentas de la EMB programadas) *100%.</t>
  </si>
  <si>
    <t>Rendición de cuentas realizada</t>
  </si>
  <si>
    <t>2.2.2. Realizar un proceso permanente de rendición de cuentas basado en la identificación de las necesidades e intereses de información ciudadana (demanda ciudadana), en el marco de las rendiciones de cuentas del Sector Movilidad y del Distrito.</t>
  </si>
  <si>
    <t># de rendiciones de cuentas ejecutadas en el Sector Movilidad y del Distrito</t>
  </si>
  <si>
    <t>Participación en las actividades de rendición de cuentas Sector Movilidad y del Distrito</t>
  </si>
  <si>
    <t>El primer trimestre del 2024, desde la EMB, se participó en 3 ejercicios de rendición de cuentas y conversatorios en el marco de las actividades realizadas por el sector Movilidad:
1. 01/03/2024 Conversatorio Niños, Niñas y Movilidad
2. 15/03/2024 Conversatorio Movilidad Diversa. Población LGBTI
3. 22/03/2024 Mujeres y Movilidad</t>
  </si>
  <si>
    <t>2.2.3. 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</si>
  <si>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SSA</t>
  </si>
  <si>
    <t>(# de espacios generados/ # de espacios Programados)*100</t>
  </si>
  <si>
    <t xml:space="preserve">Durante el primer trimestre de 2024, se realizaron 31 actividades de socialización, divulgación e información con la comunidad del área de influencia del proyecto. </t>
  </si>
  <si>
    <t>2.2.4. Realizar al menos una (1) socialización con las áreas sobre los resultados del ejercicio de participación ciudadana para la formulación de los planes institucionales de la EMB esto con el propósito de atender las necesidades y aplicar las recomendaciones de nuestros grupos de valor e interés.</t>
  </si>
  <si>
    <t>31/04/2024</t>
  </si>
  <si>
    <t># de socializaciones de resultados del ejercicio de participación ciudadana realizadas</t>
  </si>
  <si>
    <t>Una (1) socialización de los resultados del ejercicio participación ciudadana en la formulación de los planes institucionales de la EMB.</t>
  </si>
  <si>
    <t>2.2.5. Realizar la aplicación de una (1) encuesta a la ciudadanía como ejercicio de participación para la formulación de los planes institucionales de la EMB, esto con el propósito de mejorar el relacionamiento de los grupos de valor e interés teniendo en cuenta los enfoques territorial, diferencial y de género</t>
  </si>
  <si>
    <t># de encuestas realizadas.</t>
  </si>
  <si>
    <t>Una (1) encuesta a la ciudadanía como ejercicio de participación para la formulación de los planes institucionales de la EMB.</t>
  </si>
  <si>
    <t>2.3 Incentivos para motivar la cultura de la rendición y petición de cuentas</t>
  </si>
  <si>
    <t>2.3.1 Desarrollar al menos una acción que permita fortalecer la participación activa de los grupos de valor e interés en los ejercicios de rendición de cuentas.</t>
  </si>
  <si>
    <t>(# de acciones implementadas /1)*100</t>
  </si>
  <si>
    <t>Acción de fortalecimiento de participación ciudadana en la rendición de cuentas</t>
  </si>
  <si>
    <t>2.4 Evaluación y retroalimentación a la gestión institucional</t>
  </si>
  <si>
    <t>2.4.1. Realizar evaluación interna y externa del proceso de rendición de cuentas a fin de hacer seguimiento e identificar lecciones aprendidas y buenas prácticas.</t>
  </si>
  <si>
    <t>(# de evaluaciones realizadas/1)*100</t>
  </si>
  <si>
    <t>Evaluación del proceso de rendición de cuentas</t>
  </si>
  <si>
    <t>2.5 Rendición de cuentas focalizada</t>
  </si>
  <si>
    <t>2.5.1. Generar espacios de rendición de cuentas focalizados en el marco de los encuentros feriales locales desarrollados por el Nodo Sector Movilidad</t>
  </si>
  <si>
    <t>(# activades ejecutadas / # actividades requeridas)*100</t>
  </si>
  <si>
    <t>Espacios de rendición de cuentas focalizados</t>
  </si>
  <si>
    <t>2.6 Articulación Institucional a los Nodos de Rendición de Cuentas</t>
  </si>
  <si>
    <t>2.6.1. Realizar un proceso permanente de rendición de cuentas basado en la identificación de las necesidades e intereses de información ciudadana (demanda ciudadana), incluidas las rendiciones de cuentas locales.</t>
  </si>
  <si>
    <t>Participación en las rendiciones de cuentas locales</t>
  </si>
  <si>
    <r>
      <rPr>
        <b/>
        <sz val="10"/>
        <color rgb="FF000000"/>
        <rFont val="Calibri"/>
      </rPr>
      <t>3.</t>
    </r>
    <r>
      <rPr>
        <b/>
        <sz val="7"/>
        <color rgb="FF000000"/>
        <rFont val="Times New Roman"/>
      </rPr>
      <t xml:space="preserve">       </t>
    </r>
    <r>
      <rPr>
        <b/>
        <sz val="10"/>
        <color rgb="FF000000"/>
        <rFont val="Calibri"/>
      </rPr>
      <t>Mecanismos de Mejora de Atención al ciudadano.</t>
    </r>
  </si>
  <si>
    <t>3.1 Estructura Administrativa y de direccionamiento Estratégico</t>
  </si>
  <si>
    <t>3.1.1 Revisar, en caso de ser necesario actualizar, la Política de Atención a la Ciudadanía</t>
  </si>
  <si>
    <t>(# de revisiones o actualizaciones realizadas / # de revisiones o actualizaciones planeadas) * 100</t>
  </si>
  <si>
    <t>Política de atención a la ciudadanía revisada y /o actualizada</t>
  </si>
  <si>
    <t>3.2 Fortalecimiento de los canales de atención.</t>
  </si>
  <si>
    <t>3.2.1.Mantener actualizada la matriz de seguimiento, monitoreo y control a las peticiones de la ciudadanía que ingresan por los diferentes canales de la Empresa Metro para llevar trazabilidad de la gestión de PQRSD.</t>
  </si>
  <si>
    <t>(# de matrices actualizadas/1)*100</t>
  </si>
  <si>
    <t>Matriz de seguimiento, monitoreo y control a las peticiones de la ciudadanía actualizada</t>
  </si>
  <si>
    <t>Permanentemente la Gerencia de Comunicaciones, Ciudadanía y Cultura, actualiza la matriz de seguimiento, monitoreo y control de todas las peticiones ciudadanas que ingresan por los distintos canales a la EMB.</t>
  </si>
  <si>
    <t>3.2.2. Mantener activos los canales de atención a la ciudadanía</t>
  </si>
  <si>
    <t>OAI - GCC</t>
  </si>
  <si>
    <t>(# de canales de comunicación activos/# de canales existentes)*100</t>
  </si>
  <si>
    <t>Canales de comunicación activos</t>
  </si>
  <si>
    <t>3.2.3 Realizar 6 actividades de promoción o divulgación internos y externos de los canales de denuncias y su correcta utilización</t>
  </si>
  <si>
    <t>OAI - OCD</t>
  </si>
  <si>
    <t>(# de socializaciones hechas/6) * 100</t>
  </si>
  <si>
    <t xml:space="preserve">6 actividades realizadas </t>
  </si>
  <si>
    <t>Durante el periodo se realizaron 3 actividades de promoción o divulgación internos y externos de los canales de denuncias y su correcta utilización, así:
1. Charla sobre corrupción, canales de denuncia y medidas de protección al denunciante el 19/03/2024, dirigida al equipo de gestores de integridad de la EMB.
2. Boletín disciplinario No. 1. publicado en el SOMOS METRO 19/03/2024, en donde se habló sobre las faltas disciplinarias, la corrupción administrativa y los canales de denuncia por actos de corrupción.
3. Boletín disciplinario No. 2 publicado en el SOMOS METRO 26032024, en el cual se refirió a la queja por actos de corrupción, sus elementos esenciales y la reserva de la queja entre otros.
En las dos piezas se incluyó además, la relación de canales institucionales de denuncia por actos de corrupción.</t>
  </si>
  <si>
    <t>Durante el periodo se realizaron 2 actividades de promoción o divulgación internos y externos de los canales de denuncias y su correcta utilización, así:
1. Boletín disciplinario No. 003 del 31 de mayo de 2024, publicado a través del Somos metro 30052024.
2. Boletín disciplinario No. 004 del 19 de junio de 2024.</t>
  </si>
  <si>
    <t>3.2.4 Revisar y actualizar semestralmente, si es necesario, los canales de denuncia de la entidad  y la cartilla "Denuncia, fácil, rápido y seguro"</t>
  </si>
  <si>
    <t>(# de revisiones y/o actualizaciones/2) * 100</t>
  </si>
  <si>
    <t>2 revisiones y/o actualizaciones</t>
  </si>
  <si>
    <t>El 05 de marzo de 2024 se llevó a cabo una mesa de trabajo con  la OAI, en donde se hizo la primera revisión de los canales de denuncia de la entidad  y la cartilla "Denuncia, fácil, rápido y seguro". Se concluyó que éstos no requieren modificaciones, no obstante, se sugirieron cambios al procedimiento de Reporte Interno de Denuncias CA-PR-003 Versión 2. De esta reunión se suscribió ayuda de memoria.</t>
  </si>
  <si>
    <t>El 01 de agosto de 2024, se llevó a cabo mesa de trabajo en conjunto con la OAI, en donde se realizó la segunda revisión de los canales de denuncia de la entidad  y la cartilla "Denuncia, fácil, rápido y seguro". De esta reunión se suscribió ayuda de memoria y formulario de asistencia.</t>
  </si>
  <si>
    <t>3.1.5. Implementar permanentemente divulgación sobre temas de atención a la ciudadanía</t>
  </si>
  <si>
    <t>(# de reportes suministrados/# de reportes planeados)*100</t>
  </si>
  <si>
    <t>Reporte con las divulgaciones sobre temas de atención a la ciudadanía</t>
  </si>
  <si>
    <t>Para el I cuatrimestre la Gerencia de Comunicaciones, Ciudadanía y Cultura  continuó con la implementación de la estrategia de divulgación a la ciudadanía, informando sobre los principales temas liderados por la EMB. Todas las evidencias se encuentran en la matriz de seguimiento.</t>
  </si>
  <si>
    <t>3.3 Talento  Humano</t>
  </si>
  <si>
    <t>3.3.1. Fortalecer las competencias de los servidores de la Empresa en la atención al ciudadano para lo cual se buscará la oferta de entidades especializadas en el tema.</t>
  </si>
  <si>
    <t>GAA-TH</t>
  </si>
  <si>
    <t># personas asistentes al curso o capacitación</t>
  </si>
  <si>
    <t>Capacitar al menos a 10 servidores</t>
  </si>
  <si>
    <t>Se incluyó en el Plan Institucional de Capacitación 2024 la actividad para fortalecer las competencias en atención al ciudadano. En planificación la fecha para su realización, pues es necesario coordinar con un proveedor especializado.</t>
  </si>
  <si>
    <t>3.4 Normativo y procedimental.</t>
  </si>
  <si>
    <t>3.4.1. Generar 2 documentos en los que se realicen recomendaciones para mejorar la prestación del servicio al ciudadano.</t>
  </si>
  <si>
    <t>(# de documentos con recomendaciones / 2)*100</t>
  </si>
  <si>
    <t>Documentos de recomendaciones para mejorar la prestación del servicio al ciudadano</t>
  </si>
  <si>
    <t>Esta actividad se desarrollará en los próximos cuatrimestres, teniendo en cuenta la nueva reglamentación que se vaya a expedir sobre la figura del Defensor.</t>
  </si>
  <si>
    <t>3.5 Relacionamiento con el ciudadano</t>
  </si>
  <si>
    <t>3.5.1. Generar reporte de información asociado al nivel de satisfacción en la atención al ciudadano por parte de la EMB de acuerdo con la tabulación de las encuestas de satisfacción y socializar los resultados.</t>
  </si>
  <si>
    <t>(# de reportes realizados/1)*100</t>
  </si>
  <si>
    <t>Reporte de satisfacción en la atención al ciudadano</t>
  </si>
  <si>
    <t xml:space="preserve">3.5.2.Incorporar, desarrollar e implementar acciones de mejora a partir de la aplicación de las Encuestas de Satisfacción y, los demás canales de comunicación de los que dispone la EMB para la ciudadanía. </t>
  </si>
  <si>
    <t>(# de acciones de
mejora
implementadas
/# de acciones de
Mejoras
propuestas) *100</t>
  </si>
  <si>
    <t>Acciones de mejora implementadas</t>
  </si>
  <si>
    <t>3.5.3. Establecer indicadores (KPI) de acuerdo con la gestión de redes sociales, para medir el grado y calidad de las interacciones de los ciudadano.</t>
  </si>
  <si>
    <t>(1 Matriz de indicadores KPI actualizada con nuevos indicadores / 1 Matriz de indicadores KPI) *100%</t>
  </si>
  <si>
    <t>11 reportes realizados</t>
  </si>
  <si>
    <t>Para el primer cuatrimestre del 2024 se actualizó la matriz de indicadores KPI donde se evidencian estos resultados:
- Primer KPI - Respuestas a comentarios: se respondió el 100 % de los comentarios que llegaron por redes sociales
- Segundo KPI - tasa de interacción promedio: vemos que para twitter la interacción fue del 5,66 %, para Facebook fue del 4,95 %, para instagram fue del 1,38 %, y para LinkedIn fue del 9,07 %
- Tercer KPI - respuesta satisfactoria por el ciudadano: la calificación fue de 3,2 sobre 4</t>
  </si>
  <si>
    <t xml:space="preserve">3.5.4. Realizar 4 actividades de divulgación interna y externa sobre la figura del defensor del ciudadano </t>
  </si>
  <si>
    <t>(# de actividades realizadas/4)*100</t>
  </si>
  <si>
    <t>Actividades realizadas</t>
  </si>
  <si>
    <t>Esta actividad se realizará en los próximos cuatrimestres</t>
  </si>
  <si>
    <t>3.6 Análisis de información de las denuncias de corrupción (Enfoque de Género)</t>
  </si>
  <si>
    <t xml:space="preserve">3.6.1 Presentar a la Alta Dirección un informe semestral de las denuncias discriminadas por tipología asociadas a posibles actos de corrupción en donde se incluya un enfoque de género del denunciante </t>
  </si>
  <si>
    <t>OCD</t>
  </si>
  <si>
    <t>(# de reportes presentados/2)*100</t>
  </si>
  <si>
    <t>2 informes presentados</t>
  </si>
  <si>
    <t>El 29 de julio de 2024, la OCID presentó el informe correpondiente al primer semestre del año en sesión del CICCI. El acta de dicho comité está en proceso de aprobación. No obstante, se aportan como evidencias el proyecto del acta, la presentación y el listado de asistencia.</t>
  </si>
  <si>
    <r>
      <t>4.</t>
    </r>
    <r>
      <rPr>
        <b/>
        <sz val="7"/>
        <color theme="1"/>
        <rFont val="Times New Roman"/>
        <family val="1"/>
      </rPr>
      <t xml:space="preserve">       </t>
    </r>
    <r>
      <rPr>
        <b/>
        <sz val="10"/>
        <color theme="1"/>
        <rFont val="Calibri"/>
        <family val="2"/>
      </rPr>
      <t>Racionalización de trámites</t>
    </r>
  </si>
  <si>
    <t>4.1 Racionalización de Trámites</t>
  </si>
  <si>
    <t>Validar que se cuenta con las condiciones para la aplicabilidad del concepto emitido por el DAFP para la política de Racionalización de Trámites en al EMB.</t>
  </si>
  <si>
    <t>(# de reuniones para la validación de la aplicabilidad del concepto de DAFP / 1)*100</t>
  </si>
  <si>
    <t>Evidencia de una reunión con la Gerencia de Comunicaciones, Ciudadanía y Cultura - Servicio al ciudadano en la que se identifique si exiten o no trámites u otros procedimientos administrativos</t>
  </si>
  <si>
    <t>Se realizó la reunión la reunión con la GCC y se valido que el concepto emitido por el DAFP  Aplicación Política Racionalización de Tramites EMB - Vigencia 2022  Función Pública
del 17 de enero de 2022 con radicado 20205010018071”, sigue vigente a la fecha.</t>
  </si>
  <si>
    <t>4.2 Consulta Ciudadana para la mejora de experiencias de los usuarios</t>
  </si>
  <si>
    <r>
      <t>5.</t>
    </r>
    <r>
      <rPr>
        <b/>
        <sz val="7"/>
        <color theme="1"/>
        <rFont val="Times New Roman"/>
        <family val="1"/>
      </rPr>
      <t xml:space="preserve">       </t>
    </r>
    <r>
      <rPr>
        <b/>
        <sz val="10"/>
        <color theme="1"/>
        <rFont val="Calibri"/>
        <family val="2"/>
      </rPr>
      <t>Apertura de Información y Datos Abiertos</t>
    </r>
  </si>
  <si>
    <t>5.1 Apertura de datos para los ciudadanos y grupos de interés</t>
  </si>
  <si>
    <t>5.1.1. Actualizar y publicar el Plan de Apertura de Datos de la Empresa Metro de Bogotá e implementar las etapas programadas en la hoja de ruta para la vigencia 2024.</t>
  </si>
  <si>
    <t>OTI</t>
  </si>
  <si>
    <t>(# Planes publicados en el Sistema de Gestión /1)*100</t>
  </si>
  <si>
    <t>Plan de Apertura de Datos actualizado</t>
  </si>
  <si>
    <t>Se agendó la primera sesión para la revisión del plan de apertura de datos entre la OTI y Gerencia de Proyectos Férreos, con el fin de validar las actividades y los ajustes que sean necesarios para el día 18 de abril de 2024.</t>
  </si>
  <si>
    <t>5.2 Entrega de Información en lenguaje sencillo que de cuenta de la gestión institucional</t>
  </si>
  <si>
    <r>
      <t xml:space="preserve">5.2.1 </t>
    </r>
    <r>
      <rPr>
        <sz val="10"/>
        <rFont val="Calibri"/>
        <family val="2"/>
      </rPr>
      <t>Participar en una capacitación, charla o socialización que permita interiorizar la cultura del lenguaje claro en los servidores de la EMB</t>
    </r>
  </si>
  <si>
    <t>(# de certificados de participación de servidores de la GCC en la actividad /  # de servidores de la GCC/1)*100</t>
  </si>
  <si>
    <t>Participación en capacitación, charla o socialización en lenguaje claro o sencillo</t>
  </si>
  <si>
    <t>Para el primer cuatrimestre se coordinaron las acciones necesarias para concretar la capacitación con apoyo de la Veeduria Distrital  del Lenguaje Claro a los servidores de la EMB.</t>
  </si>
  <si>
    <t>5.3 Apertura de la información presupuestal institucional y de resultados</t>
  </si>
  <si>
    <t>5.3.1 Publicar en el Menú de Transparencia y Acceso a la Información Pública el presupuesto general de ingresos, gastos e inversión.</t>
  </si>
  <si>
    <t>GF</t>
  </si>
  <si>
    <t>(# de publicaciones realizadas / # de publicaciones requeridas) * 100</t>
  </si>
  <si>
    <t>Presupuesto general de ingresos, gastos e inversión publicado</t>
  </si>
  <si>
    <t xml:space="preserve">5.3.2. Mantener actualizada la sección dedicada a la publicación de los Estados Finanacieros en el Menú de Transparencia y Acceso a la Información Pública </t>
  </si>
  <si>
    <t>Sección de estados financieros actualizada</t>
  </si>
  <si>
    <t>5.4 Estandarización de datos abiertos para intercambio de información</t>
  </si>
  <si>
    <t>5.4.1. Adoptar los lineamientos del lenguaje común en la información de la EMB para la generación de información más transparente y accesible</t>
  </si>
  <si>
    <t>Lidera: OTI
Acompaña: OAI</t>
  </si>
  <si>
    <t>(# de actividades realizadas según Plan de Trabajo/# de actividades programadas para el período)*100</t>
  </si>
  <si>
    <t>Una base datos en la que se adopte el lenguaje común</t>
  </si>
  <si>
    <t>Se generarán las sesiones para definir el plan de trabajo que contenga las actividades para la adopción del lenguaje común en al menos una base de datos de la EMB.</t>
  </si>
  <si>
    <t>6.      Participación e innovación en la Gestión Pública</t>
  </si>
  <si>
    <t>6.1 Ciudadanía en la toma de decisiones públicas</t>
  </si>
  <si>
    <t>6.1.1. Documentar las buenas prácticas que fueron establecidas a partir de la participación de la ciudadanía en los ejercicios de innovación abierta</t>
  </si>
  <si>
    <t>Una (1) buena práctica documentada</t>
  </si>
  <si>
    <t>Buena práctica aprobada y divulgada en el Repositorio documental.</t>
  </si>
  <si>
    <t>Esta actividad está programada para iniciar en el tercer cuatrimestre.</t>
  </si>
  <si>
    <t>6.1.2. Realizar un ejercicio de innovación publica donde se aborde problemáticas de ciudad con los grupos de interés</t>
  </si>
  <si>
    <t>Un (1) ejercicio de innovación pública con los grupos de interés</t>
  </si>
  <si>
    <t>Una sesión de innovación pública ejecutada</t>
  </si>
  <si>
    <t>Se realizó una exploración al interior de la EMB a través del boletín somos metro del 14/05/2024 para identificar los posibles temas para la sesión de innovación. De igual forma en el mes de julio se realizó una verificación preliminar de posibles temas para la sesión de innovación abierta y el tema definido fue: como mejorar la movilidad en Bogotá.</t>
  </si>
  <si>
    <t>6.2 Iniciativas de innovación por articulación institucional</t>
  </si>
  <si>
    <t>6.2.1. Elaborar prototipo del espacio para la Gestión del Conocimiento y la Innovación con el fin de generar un repositorio de todo lo concerniente a esta dimensión</t>
  </si>
  <si>
    <t>Un (1) prototipo del espacio para la Gestión del Conocimiento y la Innovación</t>
  </si>
  <si>
    <t>Prototipo del espacio para la Gestión del Conocimiento y la Innovación</t>
  </si>
  <si>
    <t>Por parte de la OAP se presentó la propuesta del Prototipo del espacio para la Gestión del Conocimiento y la Innovación la cual se remitió a la GCC.</t>
  </si>
  <si>
    <t>6.3 Redes de innovación Pública</t>
  </si>
  <si>
    <t xml:space="preserve">6.3.1. Realizar una revisión de los requisitos para la creación de una red de innovación pública </t>
  </si>
  <si>
    <t>Una (1) revisión realizada de los requisitos</t>
  </si>
  <si>
    <t>Documento borrador con los requisitos de creación de una red de innovación pública</t>
  </si>
  <si>
    <t>7.   Fortalecimiento de una Cultura de Integridad</t>
  </si>
  <si>
    <t>7.1 Programa de Gestión de Integridad</t>
  </si>
  <si>
    <t>7.1.1 Alistamiento</t>
  </si>
  <si>
    <t>7.1.1.1 Renovar, en caso de ser necesario, el equipo de Gestores de Integridad</t>
  </si>
  <si>
    <t>(# de convocatorias hechas /1) *100</t>
  </si>
  <si>
    <t>Grupo conformado de Gestores de Integridad</t>
  </si>
  <si>
    <t>Se expidió la resolución 048 de 2024, mediante la cual se nombro al nuevo equipo de gestores de integridad.</t>
  </si>
  <si>
    <t>7.1.1.2 Socializar al interior del Grupo de Gestores la gestión realizada en la vigencia anterior</t>
  </si>
  <si>
    <t>Gestores de Integridad</t>
  </si>
  <si>
    <t>(# de socializaciones realizadas/1) * 100</t>
  </si>
  <si>
    <t>Incluir el tema en la primera sesión de la vigencia.</t>
  </si>
  <si>
    <t xml:space="preserve">Se socializo al interior del equipo de gestores la gestión realizada en la vigencia anterior en la sesión de fecha 22 de marzo de 2024. </t>
  </si>
  <si>
    <t>7.1.1.3 Revisar y en caso de requirirse actualizar la formulación del plan de integridad</t>
  </si>
  <si>
    <t>(# de Revisiones hechas/1) * 100</t>
  </si>
  <si>
    <t>Plan de Integridad revisado y/o actualizado</t>
  </si>
  <si>
    <t>En la sesión N.° 5 del Equipo de Gestores de Integridad se llevo a  cabo una (1) revisión, en la cual no se modifico ningun punto del Plan de Integridad.</t>
  </si>
  <si>
    <t>7.1.1.4 Fortalecer y capacitar a los integrantes del grupo de gestores de integridad en los temas de su competencia</t>
  </si>
  <si>
    <t>(# capacitaciones / 1) *100</t>
  </si>
  <si>
    <t>Una capacitación a los integrantes del grupo</t>
  </si>
  <si>
    <t>A la fecha se tiene dos certificados de la finalización del curso.</t>
  </si>
  <si>
    <t xml:space="preserve">Se esta realizando el Curso virtual de Integridad, Transparencia y Lucha contra la Corrupción en la plataforma EVA de la Función Pública. A la fecha se han recibido 12 certificados de la finalización del curso de los integriantes del Equipo de Gestores de Integridad. </t>
  </si>
  <si>
    <t>7.1.2 Armonización</t>
  </si>
  <si>
    <t>7.1.2.1 Socializar y divulgar la integración del grupo de gestores de integridad</t>
  </si>
  <si>
    <t>Socialización divulgación</t>
  </si>
  <si>
    <t>una socialización de la conformación del grupo</t>
  </si>
  <si>
    <t xml:space="preserve">En el boletín 02042024 de Somos Metro, se realizó la socialización de la nueva conformación del equipo de gestores de integridad. </t>
  </si>
  <si>
    <t>7.1.3 Diagnóstico</t>
  </si>
  <si>
    <t>7.1.3.1 Realizar un diagnóstico integral</t>
  </si>
  <si>
    <t>Diagnósticos</t>
  </si>
  <si>
    <t>Un diagnóstico integral realizado</t>
  </si>
  <si>
    <t xml:space="preserve">Entre el 30 de abril y 23 de mayo se realizó el diagnóstico integral del grado de percepción de los valores de la integridad en la EMB.
Se recibieron 277 respuestas, lo que representa un 75% de participaicón del personal de planta y contratistas. </t>
  </si>
  <si>
    <t>7.1.4 Implementación</t>
  </si>
  <si>
    <t>7.1.4.1. Realizar actividades de promoción de la cultura de la integridad involucrando a la Alta Gerencia</t>
  </si>
  <si>
    <t>(# de actividades hechas / # de actividades contempladas) * 100</t>
  </si>
  <si>
    <t>Actividades que incluyen la Alta Gerencia</t>
  </si>
  <si>
    <t xml:space="preserve">Se realizó un video relacionado con el valor de la Diligencia en el que participaron profesionales de varias áreas de la EMB y la de la Jefe de la Oficina de Asuntos Institucionales como Defensora del Ciudadano. En la Semana de la Integridad se continurá con estas actividades. </t>
  </si>
  <si>
    <t xml:space="preserve">7.1.5 Seguimiento y  evaluación </t>
  </si>
  <si>
    <t>7.1.5.1. Realizar seguimiento a las actividades formuladas dentro del plan de integridad</t>
  </si>
  <si>
    <t>(# de seguimientos / 2) * 100</t>
  </si>
  <si>
    <t>Al menos dos reuniones en las que se evidencie el seguimiento a las actividades proyectadas</t>
  </si>
  <si>
    <t>Esta actividad será realizada en los próximos cuatrimestres.</t>
  </si>
  <si>
    <t xml:space="preserve">Se ha realizado un (1) seguimiento de las activdades formuladas en el Plan de Integridad en la sesión N.°5 del Equipo de Gestores de Integridad en fecha 31 de julio de 2024. </t>
  </si>
  <si>
    <t>7.1.5.2. Aplicar herramienta para evaluar los conocimientos sobre el código de integridad a los servidores públicos</t>
  </si>
  <si>
    <t>(# veces que se aplica la herramienta/ 1) *100</t>
  </si>
  <si>
    <t>Aplicar la herramienta para evaluar conocimientos por lo menos una vez</t>
  </si>
  <si>
    <t>7.1.5.3. Analizar los resultados obtenidos de la aplicación de la herramienta a los servidores públicos que incluya recomendaciones o sugerencias para ser aplicadas en el Plan de Integridad 2024</t>
  </si>
  <si>
    <t>(# análisis ejecutados/1) * 100</t>
  </si>
  <si>
    <t>Informe de análisis y recomendaciones al Código de Integridad</t>
  </si>
  <si>
    <t>7.1.5.4. Presentar los resultados de la gestión realizada al Comité Institucional de Gestión y Desempeño</t>
  </si>
  <si>
    <t># de informes de gestión presentados / 1) *100</t>
  </si>
  <si>
    <t>Presentar resultados en 1 comité institucional de gestión y desempeño</t>
  </si>
  <si>
    <t>7.1.5.5. Revisar la gestión realizada durante 2024 para la formulación del PTEP 2025 y socializarlo con los Grupos de valor e interés</t>
  </si>
  <si>
    <t>(# de
revisiones
realizadas/
1) * 100</t>
  </si>
  <si>
    <t>Análisis de
la gestión
realizada en
la vigencia
2023</t>
  </si>
  <si>
    <t>7.1.5.6. Formular las actividades del Plan de Integridad 2025</t>
  </si>
  <si>
    <t># de planes formulados / 1) *100</t>
  </si>
  <si>
    <t>Plan de Integridad 2025</t>
  </si>
  <si>
    <t>7.2 Promoción de la Integridad en las instituciones y grupos de interés</t>
  </si>
  <si>
    <t>7.2.1 Socializar los temas relacionados al código de integridad a través del uso de campañas de comunicación, de acuerdo con lo dispuesto por la entidad</t>
  </si>
  <si>
    <t>N/A</t>
  </si>
  <si>
    <t># de campañas de socialización o comunicación de temas de integridad</t>
  </si>
  <si>
    <t>Al menos 2 campañas de socialización o comunicación de temas de integridad</t>
  </si>
  <si>
    <t xml:space="preserve">Se han realizado seis (6) socializaciones relacionadas con el contenido del Código de Integridad. </t>
  </si>
  <si>
    <t>7.3 Gestión preventiva de Conflictos de Interés</t>
  </si>
  <si>
    <t>7.3.1 Realizar 4 actividades de promoción o divulgación sobre conflictos de interés</t>
  </si>
  <si>
    <t>OAI / OCD</t>
  </si>
  <si>
    <t>(# de socializaciones hechas/4) * 100</t>
  </si>
  <si>
    <t xml:space="preserve">4 actividades realizadas </t>
  </si>
  <si>
    <t>1. Se realizó una socialización interna a través del Boletín Somos MEtro No. 23042024
2. Se realizó una charla interna el 24 de  abril de 2024 acerca de Conflicto de Interes, inhabilidades e incompatibilidades.</t>
  </si>
  <si>
    <t>Se realizó  la promoción y/o divulgación a través del Boletín Disciplinario No. 005 del 28 de junio de 2024, publicado a través de Somos metro 25062024</t>
  </si>
  <si>
    <t>7.4 Gestión prácticas Antisoborno y Antifraude</t>
  </si>
  <si>
    <t>7.4.1. Realizar 4 actividades de promoción o divulgación para sensibilizar sobre la lucha contra el soborno y el fraude.</t>
  </si>
  <si>
    <t>1, Se reaizó una socialización a través del Boletín Somos metro No. 07032024.
2, Se realizó una socialización en la charla "actos de corrupción" dada pro la GR, OCD y OAI dad el 30 de abril de 2024,</t>
  </si>
  <si>
    <t>7.5 Participación en las estrategias distritales de
Integridad</t>
  </si>
  <si>
    <t>7.5.1. Identificar y socializar una (1) buena práctica externa en temas de Integridad.</t>
  </si>
  <si>
    <t>(1/1/) *100</t>
  </si>
  <si>
    <t>Buena práctica identificada y socializada</t>
  </si>
  <si>
    <r>
      <t>8.</t>
    </r>
    <r>
      <rPr>
        <b/>
        <sz val="7"/>
        <color theme="1"/>
        <rFont val="Times New Roman"/>
        <family val="1"/>
      </rPr>
      <t xml:space="preserve">       </t>
    </r>
    <r>
      <rPr>
        <b/>
        <sz val="10"/>
        <color theme="1"/>
        <rFont val="Calibri"/>
        <family val="2"/>
      </rPr>
      <t xml:space="preserve">Gestión de Riesgo de Corrupción - Mapa de Riesgos de Corrupción </t>
    </r>
  </si>
  <si>
    <t>8.1 Política de Administración del Riesgo de Corrupción</t>
  </si>
  <si>
    <t>8.1.1 Socializar la política de riesgos a la entidad</t>
  </si>
  <si>
    <t>GR</t>
  </si>
  <si>
    <t>(No. Socializaciones
realizadas / No.
Socializaciones
planeadas) *100</t>
  </si>
  <si>
    <t>2 socializaciones</t>
  </si>
  <si>
    <t>En el primer cuatrimestre no se realizaron socializaciones de la política de riesgos.</t>
  </si>
  <si>
    <t>En la capacitación de riesgos de corrupción realizada el 30 de abril de 2024, que se dictó de manera conjunta entre la Gerencia de Riesgos, Oficina de Asuntos Institucionales y Oficina de Asuntos Disciplinarios​, en este espacio se divulgó la Política de administración de riesgos de corrupción. ​</t>
  </si>
  <si>
    <t>8.2 Construcción del Mapa de Riesgos de Corrupción</t>
  </si>
  <si>
    <t>8.2.1.  Realizar el acompañamiento metodológico para la elaboración y actualización del Mapa de Riesgos de Corrupción 2024.</t>
  </si>
  <si>
    <t>Responsables: Líderes de Procesos - Acompañamiento: GR</t>
  </si>
  <si>
    <t>No. de matrices de riesgos de corrupción publicadas /No. de matrices de riesgos de
corrupción elaboradas y/o actualizadas.</t>
  </si>
  <si>
    <t>Mapa de Riesgos elaborado y/o actualizado</t>
  </si>
  <si>
    <t>En el mes de enero de 2024 se realizó la publicación del mapa de riesgos de corrupción en la página web de la entidad y en el mes de marzo se publicó una actualización.</t>
  </si>
  <si>
    <t>En el mes de junio se realizó una actualización a la matriz de riesgos de corrupción y fue publicada en la página web de la entidad.</t>
  </si>
  <si>
    <t>8.3 Consulta y Divulgación</t>
  </si>
  <si>
    <t>8.3.1.  Publicar el Mapa de Riesgos de Corrupción una vez al año o cuando se requiera, y socializar su publicación.</t>
  </si>
  <si>
    <t>OAI / GR</t>
  </si>
  <si>
    <t>No. de publicaciones de la Matriz de Riesgos de corrupción</t>
  </si>
  <si>
    <t>Publicaciones de la Matriz de Riesgos de Corrupción</t>
  </si>
  <si>
    <t>8.4 Monitoreo y Revisión</t>
  </si>
  <si>
    <t>8.4.1.Hacer monitoreo al Mapa de Riesgos de Corrupción de conformidad con la periodicidad establecida en el manual.</t>
  </si>
  <si>
    <t>(# monitoreos realizados/# de monitoreos requeridos)*100</t>
  </si>
  <si>
    <t>Informes de monitoreo</t>
  </si>
  <si>
    <t>En el primer cuatrimestre se han realizado los monitoreos a los riesgos de corrupción correspondientes a los meses de enero, febrero y marzo de 2024.</t>
  </si>
  <si>
    <t>En el primer cuatrimestre se han realizado los monitoreos a los riesgos de corrupción correspondientes a los meses de abril, mayo, junio de 2024.</t>
  </si>
  <si>
    <t>8.5 Seguimiento</t>
  </si>
  <si>
    <t>8.5.1. Hacer seguimiento y evaluación al mapa de riesgos de corrupción (Proceso de Auditoría Interna)</t>
  </si>
  <si>
    <t>OCI</t>
  </si>
  <si>
    <t>(# de informes de seguimiento al PAAC realizados y publicados / 3 informes de seguimiento al PAAC programados )*100</t>
  </si>
  <si>
    <t>Se realizó seguimiento al Plan Anticorrupción y Atención al Ciudadano - PAAC correspondiente al tercer cuatrimestre de 2023, comunicado mediante memorando OCI-MEM24-0032 del 31/01/2024 (Alcance al informe inicial) y publicado en el portal web en la ruta: https://www.metrodebogota.gov.co/?q=transparencia/control/informe-pormenorizado-del-estado-del-control-interno/alcance-informe, dentro del término fijado y atendiendo los lineamientos definidos en el Decreto 124 de 2016, los artículos 5 y 6 del Decreto 2641 de 2012 y el artículo 734 de la Ley 1474 de 2011. Este incluyó el seguimiento a la matriz de riesgos de corrupción, sus controles y planes de acción, según aplicara, atendiendo los lineamientos definidos en la Guía para la Administración de Riesgos y Diseño de Controles, versión 4 y 6 del DAFP. 
La medición del indicador al corte del presente monitoreo queda así: (1 / 3 )*100 = 33,3%. Quedando pendiente los seguimientos de primer y segundo cuatrimestre de 2024 en mayo y agosto, respectivamente, para alcanzar al meta del 100%.</t>
  </si>
  <si>
    <t>Se realizó seguimiento al Programa de Transparencia y Ética Pública - PTEP de la EMB correspondiente al primer cuatrimestre de 2024, comunicado mediante memorando OCI-MEM24-0088 del 15/05/2024, publicado en el portal web en la ruta: https://www.metrodebogota.gov.co/informe-seguimiento-al-programa-transparencia-y-etica-publica-ptep-i-2024, dentro del término fijado y atendiendo los lineamientos definidos en el artículo 73 del Estatuto Anticorrupción Ley 1474 de 2011, modificado por el artículo 31 de la Ley 2195 de 2022. Este incluyó el seguimiento a la matriz de riesgos de corrupción, sus controles y planes de acción, según aplicara, atendiendo los lineamientos definidos en la Guía para la Administración de Riesgos y Diseño de Controles, versión 4 y 6 del DAFP. 
La medición del indicador al corte del presente monitoreo queda así: (2 / 3 )*100 = 66,6%. Quedando pendiente el seguimiento del segundo cuatrimestre de 2024 para alcanzar al meta del 100%.</t>
  </si>
  <si>
    <r>
      <t>9.</t>
    </r>
    <r>
      <rPr>
        <b/>
        <sz val="7"/>
        <color theme="1"/>
        <rFont val="Times New Roman"/>
        <family val="1"/>
      </rPr>
      <t xml:space="preserve">       </t>
    </r>
    <r>
      <rPr>
        <b/>
        <sz val="10"/>
        <color theme="1"/>
        <rFont val="Calibri"/>
        <family val="2"/>
      </rPr>
      <t xml:space="preserve">Medidas de debida diligencia y prevención de lavado de activos </t>
    </r>
  </si>
  <si>
    <t>9.1 Adecuación Institucional para cumplir con la deida diligencia</t>
  </si>
  <si>
    <t>9.1.1. Realizar 4 campañas de socialización al interior de la Entidad para sensibilizar la importancia de la Debida Diligencia.</t>
  </si>
  <si>
    <t>(# de socializaciones/4)*100</t>
  </si>
  <si>
    <t>4 socializaciones</t>
  </si>
  <si>
    <t>9.2 Construcción del plan de trabajo para adaptar y/o desarrollar la debida diligencia</t>
  </si>
  <si>
    <t>9.2.1.Establecer un Plan de Trabajo para el desarrollo de la debida diligencia en los procesos de vinculación de la EMB.</t>
  </si>
  <si>
    <t># de Planes de Trabajo realizados</t>
  </si>
  <si>
    <t>Plan de Trabajo aprobado</t>
  </si>
  <si>
    <t>9.2.2. Realizar seguimiento al cumplimiento del Plan de Trabajo Adoptado.</t>
  </si>
  <si>
    <t>(# de seguimeitnos realizados/3)*100</t>
  </si>
  <si>
    <t>Seguimiento al Plan de trabajo</t>
  </si>
  <si>
    <t>9.3 Gestión de la debida diligencia</t>
  </si>
  <si>
    <t>9.3.1. Desarrollar un documento en el que se establezcan los pasos para desarrollar la debida diligencia en los procesos de contratación de la Entidad.</t>
  </si>
  <si>
    <t># de documentos de debida dilgencia</t>
  </si>
  <si>
    <t>Un procedimiento</t>
  </si>
  <si>
    <t>Se tiene el bosquejo del documento para ser trabajado de acuerdo con el Plan de Trabajo</t>
  </si>
  <si>
    <t>Componente</t>
  </si>
  <si>
    <t>Transparencia y Acceso a la Información Pública</t>
  </si>
  <si>
    <t>Rendición de Cuentas</t>
  </si>
  <si>
    <t xml:space="preserve">Atención al Ciudadano </t>
  </si>
  <si>
    <t>Racionalización de Trámites</t>
  </si>
  <si>
    <t>Datos Abiertos</t>
  </si>
  <si>
    <t>Participación e innovación en la Gestión Pública</t>
  </si>
  <si>
    <t>Integridad</t>
  </si>
  <si>
    <t>Gestión de Riesgos de Corrupción</t>
  </si>
  <si>
    <t xml:space="preserve">Medidas de debida diligencia y prevención de lavado de activos </t>
  </si>
  <si>
    <t>En el mes de julio se realizó una validación con el equipo de Sede Electrónica de la EMB para validar el cumplimiento de los criterios de accesibilidad establecidos en la Res. 1519 de 2020 sobre la sede electrónica de Entidad.</t>
  </si>
  <si>
    <t>Durante el segundo trimestre de 2024, se realizaron 30 actividades de socialización, divulgación e información con la comunidad del área de influencia del proyecto. Considerando que a la fecha de reporte no se cuentan con los datos del mes de agosto, las cifras correspondientes a este mes se reportarán en el seguimiento de OCI</t>
  </si>
  <si>
    <t xml:space="preserve">En el segundo  trimestre del 2024, desde la EMB, se participó en  8 ejercicios de rendición de cuentas y conversatorios en el marco de las actividades realizadas por el sector Movilidad:
1. 26/04/2024 Conversatorio Accesibilidad  Movilidad reducida.
2. 08/05/2024 Rendición de cuentas Localidad de Santafé.
3. 15/05/2024 Rendición de cuentas Localidad de Barrios Unidos.
4. 22/05/2024 Rendición de cuentas Localidad de Antonio Nariño.
5. 30/05/2024 Rendición de cuentas Localidad de Bosa.
6. 26/06/2024 Rendición de cuentas Localidad de Mártires. 
7.  17/07/2024 Rendición de cuentas Localidad de Chapinero.
8. 14/08/2024 Rendición de Cuentas Puente Aranda.
</t>
  </si>
  <si>
    <t>Los espacios de rendición de cuentas se llevaran a cabo de acuerdo con la programación que presente la Secretaría Distrital de Movilidad.</t>
  </si>
  <si>
    <t xml:space="preserve">En el segundo  trimestre del 2024, desde la EMB, se participó en  8 ejercicios de rendición de cuentas y conversatorios en el marco de las actividades realizadas por el sector Movilidad:
1. 08/05/2024 Rendición de cuentas Localidad de Santafé.
2. 15/05/2024 Rendición de cuentas Localidad de Barrios Unidos.
3. 22/05/2024 Rendición de cuentas Localidad de Antonio Nariño.
4. 30/05/2024 Rendición de cuentas Localidad de Bosa.
5. 26/06/2024 Rendición de cuentas Localidad de Mártires. 
6.  17/07/2024 Rendición de cuentas Localidad de Chapinero.
7. 14/08/2024 Rendición de Cuentas Puente Aranda.
</t>
  </si>
  <si>
    <t xml:space="preserve">Para los meses de marzo, abril, mayo y junio de 2024 se realizó la actualización del tablero de avance sobre la ejecución de la Línea 1 del Metro de Bogotá. El tablero de avance puede ser consultado a través del enlace: https://app.powerbi.com/view?r=eyJrIjoiMDFmM2MwMmUtY2VkOC00ODkwLTk3YjUtYjhmYWJiODgyYTU2IiwidCI6IjJlMTk3NDVhLTI0MTctNDQzYS05MDk0LWE1NDk0M2YwYWUxMSJ9&amp;pageName=ReportSection 
La actualización de la información se realiza de manera mensual (mes vencido) de acuerdo con los reportes presentados por el PMO. En tal sentido, la actualización de los porcentajes de avance correspondientes al mes de julio de 2024 tendrá lugar a mediados del mes de agosto de 2024. Las evidencias de la actualización del mes de julio de 2024 serán remitidas en el curso del seguimiento al siguiente cuatrimestre.
</t>
  </si>
  <si>
    <t>Se han realizado hasta el momento 4 monitoreos a la información publicada en el Botón de Transparencia, que se han comunicado a las áreas correspondientes a través de Memorandos Nos. OAI-MEM24-45, 53,71 y 75.</t>
  </si>
  <si>
    <t>Se realizaron 2 divulgaciones en el Boletín Somos Metro No. 23052024.y 14082024.</t>
  </si>
  <si>
    <t>Se realizó una divulgación externa en redes sociales el día 29/07/2024.</t>
  </si>
  <si>
    <t>Se realizó una publicación en el Boletín Somos Metro No. 03072024.</t>
  </si>
  <si>
    <t>Luego de análisis interno, se determinó que la base de datos que se adaptará a lenguaje común será la base de Contratación, lo cual se efectuará en el tercer cuatrimestre de 2024</t>
  </si>
  <si>
    <t>Se han realizado actividades de identificación de posibles nuevas prácticas en iintegridad que potencialmente pueden ser aplicadas en la EMB.</t>
  </si>
  <si>
    <t>Se identifican las actualizaciones que se deberán hacer al documento de "Plan de Apertura de Datos de EMB",  las cuales se harán en tercer cuatrimestre, previo a su publicación</t>
  </si>
  <si>
    <t>Se realizó un documento en el que se realizan recomendaciones en la prestación del servicio al cudadano. Este documento se comunicó a través de Memorando OAI-MEM24-0064.</t>
  </si>
  <si>
    <t>Se han realizado dos socializaciones de la figura del defensor. Una interna a través del Boletín Somos Metro 29072024 y la segunda externa el 30 de mayo de 2024.</t>
  </si>
  <si>
    <t>Se realizó una socialización a través del Boletín Somos metro No. 07032024.
2, Se realizó una socialización en la charla "actos de corrupción" dada por la GR, OCD y OAI dad el 30 de abril de 2024,</t>
  </si>
  <si>
    <t>Se tiene Plan de Trabajo aprobado por parte de lider de OAI para la construcción del Procedimiento</t>
  </si>
  <si>
    <t>La tercera pieza se tiene proyectada para realizarse en agosto.</t>
  </si>
  <si>
    <t>En el mes de mayo se realizó mesa de trabajo con TH para realizar los acuerdos sobre la aplicación de la debida diligencia en la vinculación de funcionarisos públicos.</t>
  </si>
  <si>
    <t>Los seguimientos se tiene poyectados para agosto, octubre y diciembre</t>
  </si>
  <si>
    <t xml:space="preserve">La Política de atención a la ciudadanía actualizada se encuentra en revisión por parte de la Gerente de Comunicaciones, Ciudadanía y Cultura. </t>
  </si>
  <si>
    <r>
      <rPr>
        <b/>
        <sz val="11"/>
        <color rgb="FF000000"/>
        <rFont val="Calibri"/>
        <scheme val="minor"/>
      </rPr>
      <t xml:space="preserve">Empresa Metro de Bogotá:
Canal escrito:
</t>
    </r>
    <r>
      <rPr>
        <sz val="11"/>
        <color rgb="FF000000"/>
        <rFont val="Calibri"/>
        <scheme val="minor"/>
      </rPr>
      <t xml:space="preserve">•Radicando su comunicación en la ventanilla única de correspondencia ubicada en la Carrera 9 No. 76 - 49 Piso 4, de lunes a viernes de 8:00 a.m. a 5:30 p.m.
</t>
    </r>
    <r>
      <rPr>
        <b/>
        <sz val="11"/>
        <color rgb="FF000000"/>
        <rFont val="Calibri"/>
        <scheme val="minor"/>
      </rPr>
      <t xml:space="preserve">Canal virtual:
</t>
    </r>
    <r>
      <rPr>
        <sz val="11"/>
        <color rgb="FF000000"/>
        <rFont val="Calibri"/>
        <scheme val="minor"/>
      </rPr>
      <t xml:space="preserve">• A través de la página del Sistema Distrital de Quejas y Soluciones de la Alcaldía Mayor de Bogotá, Bogotá te escucha: https://www.bogota.gov.co/sdqs/
• Desde la sede electrónica de Empresa Metro de Bogotá, en la ruta: https://www.metrodebogota.gov.co/  / Atención y Servicios a la Ciudadanía / Crear Petición
• Por medio del correo electrónico: contactenos@metrodebogota.gov.co
</t>
    </r>
    <r>
      <rPr>
        <u/>
        <sz val="11"/>
        <color rgb="FF000000"/>
        <rFont val="Calibri"/>
        <scheme val="minor"/>
      </rPr>
      <t>Nota aclaratoria:</t>
    </r>
    <r>
      <rPr>
        <sz val="11"/>
        <color rgb="FF000000"/>
        <rFont val="Calibri"/>
        <scheme val="minor"/>
      </rPr>
      <t xml:space="preserve"> Las PQRSD recibidas en días no hábiles (sábados, domingos y festivos) y fuera del horario laboral (8:00 a.m. - 5:30 p.m.), se entenderán presentadas el día y hora hábil siguiente.
</t>
    </r>
    <r>
      <rPr>
        <b/>
        <sz val="11"/>
        <color rgb="FF000000"/>
        <rFont val="Calibri"/>
        <scheme val="minor"/>
      </rPr>
      <t xml:space="preserve">Canal presencial: 
</t>
    </r>
    <r>
      <rPr>
        <sz val="11"/>
        <color rgb="FF000000"/>
        <rFont val="Calibri"/>
        <scheme val="minor"/>
      </rPr>
      <t xml:space="preserve">• En nuestra sede administrativa de METRO DE BOGOTÁ S.A., ubicada en la Carrera 9 No. 76 - 49 Piso 4, Bogotá – Colombia, en el horario de 8:30 a.m. a 5:30 p.m. La cita se debe solicitar previamente, a través de contactenos@metrodebogota.gov.co
</t>
    </r>
    <r>
      <rPr>
        <b/>
        <sz val="11"/>
        <color rgb="FF000000"/>
        <rFont val="Calibri"/>
        <scheme val="minor"/>
      </rPr>
      <t xml:space="preserve">Canal telefónico:
</t>
    </r>
    <r>
      <rPr>
        <sz val="11"/>
        <color rgb="FF000000"/>
        <rFont val="Calibri"/>
        <scheme val="minor"/>
      </rPr>
      <t xml:space="preserve">• Teléfono atención al ciudadano (PQRS): +57 601 5553333 ext. 1135, 1189, 1190 y 1203.
</t>
    </r>
    <r>
      <rPr>
        <b/>
        <sz val="11"/>
        <color rgb="FF000000"/>
        <rFont val="Calibri"/>
        <scheme val="minor"/>
      </rPr>
      <t xml:space="preserve">Redes sociales:
•	Facebook: </t>
    </r>
    <r>
      <rPr>
        <sz val="11"/>
        <color rgb="FF000000"/>
        <rFont val="Calibri"/>
        <scheme val="minor"/>
      </rPr>
      <t xml:space="preserve">http://www.facebook.com/MetroBogota 
</t>
    </r>
    <r>
      <rPr>
        <b/>
        <sz val="11"/>
        <color rgb="FF000000"/>
        <rFont val="Calibri"/>
        <scheme val="minor"/>
      </rPr>
      <t xml:space="preserve">•	Instagram: </t>
    </r>
    <r>
      <rPr>
        <sz val="11"/>
        <color rgb="FF000000"/>
        <rFont val="Calibri"/>
        <scheme val="minor"/>
      </rPr>
      <t xml:space="preserve">http://www.instagram.com/elmetrobogota 
</t>
    </r>
    <r>
      <rPr>
        <b/>
        <sz val="11"/>
        <color rgb="FF000000"/>
        <rFont val="Calibri"/>
        <scheme val="minor"/>
      </rPr>
      <t>•	Linkedin:</t>
    </r>
    <r>
      <rPr>
        <sz val="11"/>
        <color rgb="FF000000"/>
        <rFont val="Calibri"/>
        <scheme val="minor"/>
      </rPr>
      <t xml:space="preserve"> https://www.linkedin.com/cpmpany/metro-de-bogota 
</t>
    </r>
    <r>
      <rPr>
        <b/>
        <sz val="11"/>
        <color rgb="FF000000"/>
        <rFont val="Calibri"/>
        <scheme val="minor"/>
      </rPr>
      <t xml:space="preserve">•	X: </t>
    </r>
    <r>
      <rPr>
        <sz val="11"/>
        <color rgb="FF000000"/>
        <rFont val="Calibri"/>
        <scheme val="minor"/>
      </rPr>
      <t xml:space="preserve">www.twitter.com/MetroBogota 
</t>
    </r>
    <r>
      <rPr>
        <b/>
        <sz val="11"/>
        <color rgb="FF000000"/>
        <rFont val="Calibri"/>
        <scheme val="minor"/>
      </rPr>
      <t xml:space="preserve">
</t>
    </r>
    <r>
      <rPr>
        <sz val="11"/>
        <color rgb="FF000000"/>
        <rFont val="Calibri"/>
        <scheme val="minor"/>
      </rPr>
      <t xml:space="preserve">
</t>
    </r>
    <r>
      <rPr>
        <b/>
        <sz val="11"/>
        <color rgb="FF000000"/>
        <rFont val="Calibri"/>
        <scheme val="minor"/>
      </rPr>
      <t xml:space="preserve">Concesionario Metro Línea 1 S.A.S.
</t>
    </r>
    <r>
      <rPr>
        <sz val="11"/>
        <color rgb="FF000000"/>
        <rFont val="Calibri"/>
        <scheme val="minor"/>
      </rPr>
      <t xml:space="preserve">
</t>
    </r>
    <r>
      <rPr>
        <b/>
        <sz val="11"/>
        <color rgb="FF000000"/>
        <rFont val="Calibri"/>
        <scheme val="minor"/>
      </rPr>
      <t xml:space="preserve">Canal telefónico:
</t>
    </r>
    <r>
      <rPr>
        <sz val="11"/>
        <color rgb="FF000000"/>
        <rFont val="Calibri"/>
        <scheme val="minor"/>
      </rPr>
      <t xml:space="preserve">•Número fijo: 601 6478710
•Celular:
Oficina del tramo 1 en el barrio Tintalito: 305 828 5515
Oficina del tramo 2 en Kennedy: 310 2613269
Oficina del tramo 3 en la avenida 68: 305 828 5515
Oficina del tramo 4 en el barrio Santa Isabel: 305 880 1347
Oficina del tramo 5 en Santa Fe: 323 231 2788
Oficina del tramo 6 en Chapinero: 305 828 5515Número fijo: 601 6478710
</t>
    </r>
    <r>
      <rPr>
        <b/>
        <sz val="11"/>
        <color rgb="FF000000"/>
        <rFont val="Calibri"/>
        <scheme val="minor"/>
      </rPr>
      <t xml:space="preserve">Canal virtual: 
</t>
    </r>
    <r>
      <rPr>
        <sz val="11"/>
        <color rgb="FF000000"/>
        <rFont val="Calibri"/>
        <scheme val="minor"/>
      </rPr>
      <t xml:space="preserve">- A través de la página del Sistema Distrital de Quejas y Soluciones de la Alcaldía Mayor de Bogotá, Bogotá te escucha: https://www.bogota.gov.co/sdqs/consultar-peticion 
</t>
    </r>
    <r>
      <rPr>
        <u/>
        <sz val="11"/>
        <color rgb="FF000000"/>
        <rFont val="Calibri"/>
        <scheme val="minor"/>
      </rPr>
      <t xml:space="preserve">Por medio de los siguientes correos electrónicos:
</t>
    </r>
    <r>
      <rPr>
        <sz val="11"/>
        <color rgb="FF000000"/>
        <rFont val="Calibri"/>
        <scheme val="minor"/>
      </rPr>
      <t xml:space="preserve">- Para consultas generales: gestion.social@metro1.com.co
- Para consultas sobre las obras que se realizan en tramo 1: socialtramo1@metro1.com.co y social.patiotaller@metro1.com.co
- Para consultas sobre las obras que se realizan en tramo 2: socialtramo2@metro1.com.co
- Para consultas sobre las obras que se realizan en tramo 3: social.avenida68@metro1.com.co
- Para consultas sobre las obras que se realizan en tramo 4: socialtramo4@metro1.com.co
-Para consultas sobre las obras que se realizan en tramo 5: socialtramo5@metro1.com.co
- Para consultas sobre las obras que se realizan en tramo 6: social.calle72@metro1.com.co
</t>
    </r>
    <r>
      <rPr>
        <b/>
        <sz val="11"/>
        <color rgb="FF000000"/>
        <rFont val="Calibri"/>
        <scheme val="minor"/>
      </rPr>
      <t xml:space="preserve">
Canal presencial:
</t>
    </r>
    <r>
      <rPr>
        <sz val="11"/>
        <color rgb="FF000000"/>
        <rFont val="Calibri"/>
        <scheme val="minor"/>
      </rPr>
      <t xml:space="preserve">•	En las oficinas de atención a la ciudadanía en el horario de lunes a viernes de 8:00 am a 5:00 pm y sábados de 8:00 am a 12:00 m
•	Sede administrativa: World Trade Center, Avenida Calle 100 No. 8 A – 49 / Torre B Piso 11 Oficina 1102
•	Tramo 1: carrera 88 A # 42F-32 sur, barrio Tintalito
•	Tramo 2: av. Primero de Mayo No. 41 C – 67 sur
•	Tramo 3: calle 26 sur # 68 i – 12/18
•	Tramo 4: av. calle 1 # 24B -55, barrio Santa Isabel – La Fragüita.
•	Tramo 5: carrera 13A # 38-90, localidad de Santa Fe
•	Tramo 6: calle 72 # 10 - 34, Centro Comercial Avenida Chile, local 147.
</t>
    </r>
  </si>
  <si>
    <t xml:space="preserve">Con base en las encuestas de satisfacción practicadas a los ciudadanos atendidos en el marco de la gestión predial, se llevo a cabo el reporte semestral de acuerdo al analisis realizado, el cual se encuentra publicado en la sede electronica de la EMB  y socializado a través del SOMOS METRO. </t>
  </si>
  <si>
    <t>Teniendo en cuenta el avance del 100 % en la entrega de predios, actualmente no se presenta atención a este grupo poblacional desde la Subgerencia de Gestión Predial (SUP), motivo por el cual, se evidencia una disminución significativa en las encuestas de percepción y atención a la ciudadanía lo que no se tienen acciones de mejora implementadas.</t>
  </si>
  <si>
    <t>Avance del cumplimiento</t>
  </si>
  <si>
    <t>Avance General Componente</t>
  </si>
  <si>
    <t>Avance Componente al cuatrimestre</t>
  </si>
  <si>
    <t>Avance General del Plan</t>
  </si>
  <si>
    <t>Para el II cuatrimestre la Gerencia de Comunicaciones, Ciudadanía y Cultura  continuó con la implementación de la estrategia de divulgación a la ciudadanía, informando sobre los principales temas liderados por la EMB. Todas las evidencias se encuentran en la matriz de seguimiento.</t>
  </si>
  <si>
    <t xml:space="preserve">Para el segundo cuatrimestre del 2024 se realiza la actualización de las métricas correspondientes a redes sociales. En relación con el primer, el segundo y el tercer KPI, estos porcentajes de interacción se podrán presentar de manera definitiva con corte al 31 de agosto de 2024. </t>
  </si>
  <si>
    <t>La Gerencia de Comunicaciones, Ciudadanía y Cultura realiza mensualmente (mes vencido) la publicación de los informes de PQRSD ciudadanas. Actualmente se encuentran publicados en la web de la EMB los informes hasta el mes de junio de 2024.</t>
  </si>
  <si>
    <t>La Gerencia de Comunicaciones, Ciudadanía y Cultura  gestiona diariamente  las peticiones a través del Sistema de Gestión de Peticiones Ciudadanas Bogotá Te Escucha asegurando la realización de la totalidad del trámite correspondiente, el inidcar se reporta al finalizar el mes de agosto.</t>
  </si>
  <si>
    <t>Se participo en la capacitacion de Lenguaje Claro con apoyo de la Veeduri Distrital el pasado 9 de agosto de 2024</t>
  </si>
  <si>
    <t>Sin datos</t>
  </si>
  <si>
    <r>
      <t xml:space="preserve">Avance de cada componente para el segundo cuatrimestre
</t>
    </r>
    <r>
      <rPr>
        <sz val="14"/>
        <color theme="1"/>
        <rFont val="Calibri"/>
        <family val="2"/>
        <scheme val="minor"/>
      </rPr>
      <t>(Actividades iniciadas)</t>
    </r>
  </si>
  <si>
    <t>Recomendaciones</t>
  </si>
  <si>
    <t>Elaboró</t>
  </si>
  <si>
    <t>Julián Mendoza - Profesional OAI</t>
  </si>
  <si>
    <t>Revisó</t>
  </si>
  <si>
    <t>Verónica Gutiérrez - Jefe OAI</t>
  </si>
  <si>
    <t>Las observaciones registradas por las áreas se encuentran en el reporte de avance cualitativo de cada actividad. 
No se registraron solicitudes de modificación de actividades del Programa
Dentro del cálculo del avance general del Plan se incluyeron actividades que hacen parte del Programa pero no se han iniciado.</t>
  </si>
  <si>
    <t>Se recomienda realizar una revisión de los indicadores y de los productos de las actividades para obtener un desarrollo adecuado con los fines y objetivos del componente.
Es importante poner atención a aquellas actividades que tienen un porcentaje de ejecución muy bajo respecto de su ejecución total.
Cualquier solicitud de modificación será presentada ante el Comité Institucional de Gestión y Desempeño de seguimiento del terce trimestre. Por lo que es importante tener esto en cuenta para la planeación de las actividades que serán llevadas a cabo en el resto 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</si>
</sst>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0"/>
      <color theme="1"/>
      <name val="Calibri"/>
      <family val="2"/>
    </font>
    <font>
      <b/>
      <sz val="7"/>
      <color theme="1"/>
      <name val="Times New Roman"/>
      <family val="1"/>
    </font>
    <font>
      <sz val="10"/>
      <color theme="1"/>
      <name val="Calibri"/>
      <family val="2"/>
    </font>
    <font>
      <sz val="11"/>
      <color rgb="FF000000"/>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sz val="10"/>
      <name val="Calibri"/>
      <family val="2"/>
    </font>
    <font>
      <sz val="10"/>
      <color rgb="FF000000"/>
      <name val="Calibri"/>
      <family val="2"/>
    </font>
    <font>
      <sz val="11"/>
      <color rgb="FF000000"/>
      <name val="Calibri"/>
      <family val="2"/>
    </font>
    <font>
      <b/>
      <sz val="10"/>
      <color rgb="FF000000"/>
      <name val="Calibri"/>
    </font>
    <font>
      <b/>
      <sz val="7"/>
      <color rgb="FF000000"/>
      <name val="Times New Roman"/>
    </font>
    <font>
      <b/>
      <sz val="10"/>
      <color rgb="FF000000"/>
      <name val="Calibri"/>
      <family val="2"/>
    </font>
    <font>
      <sz val="11"/>
      <color theme="1"/>
      <name val="Calibri"/>
      <family val="2"/>
      <scheme val="minor"/>
    </font>
    <font>
      <sz val="11"/>
      <color rgb="FF000000"/>
      <name val="Calibri"/>
    </font>
    <font>
      <sz val="11"/>
      <color rgb="FF000000"/>
      <name val="Calibri"/>
      <scheme val="minor"/>
    </font>
    <font>
      <sz val="10"/>
      <color rgb="FF000000"/>
      <name val="Calibri"/>
    </font>
    <font>
      <sz val="11"/>
      <name val="Calibri"/>
      <family val="2"/>
      <scheme val="minor"/>
    </font>
    <font>
      <b/>
      <sz val="11"/>
      <color rgb="FF000000"/>
      <name val="Calibri"/>
      <scheme val="minor"/>
    </font>
    <font>
      <u/>
      <sz val="11"/>
      <color rgb="FF000000"/>
      <name val="Calibri"/>
      <scheme val="minor"/>
    </font>
    <font>
      <b/>
      <sz val="18"/>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s>
  <fills count="18">
    <fill>
      <patternFill patternType="none"/>
    </fill>
    <fill>
      <patternFill patternType="gray125"/>
    </fill>
    <fill>
      <patternFill patternType="solid">
        <fgColor rgb="FFEDEDED"/>
        <bgColor indexed="64"/>
      </patternFill>
    </fill>
    <fill>
      <patternFill patternType="solid">
        <fgColor rgb="FFDBDBDB"/>
        <bgColor indexed="64"/>
      </patternFill>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theme="1"/>
        <bgColor indexed="64"/>
      </patternFill>
    </fill>
    <fill>
      <patternFill patternType="solid">
        <fgColor rgb="FFFFFFFF"/>
        <bgColor rgb="FF000000"/>
      </patternFill>
    </fill>
    <fill>
      <patternFill patternType="solid">
        <fgColor rgb="FFEDEDED"/>
        <bgColor rgb="FF000000"/>
      </patternFill>
    </fill>
    <fill>
      <patternFill patternType="solid">
        <fgColor theme="2" tint="-9.9978637043366805E-2"/>
        <bgColor indexed="64"/>
      </patternFill>
    </fill>
    <fill>
      <patternFill patternType="solid">
        <fgColor theme="1"/>
        <bgColor rgb="FF000000"/>
      </patternFill>
    </fill>
    <fill>
      <patternFill patternType="solid">
        <fgColor them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right style="medium">
        <color rgb="FF000000"/>
      </right>
      <top style="medium">
        <color rgb="FF000000"/>
      </top>
      <bottom style="thin">
        <color indexed="64"/>
      </bottom>
      <diagonal/>
    </border>
    <border>
      <left/>
      <right style="medium">
        <color rgb="FF000000"/>
      </right>
      <top style="thin">
        <color indexed="64"/>
      </top>
      <bottom style="medium">
        <color rgb="FF000000"/>
      </bottom>
      <diagonal/>
    </border>
    <border>
      <left/>
      <right/>
      <top/>
      <bottom style="thin">
        <color rgb="FF000000"/>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9" fontId="16" fillId="0" borderId="0" applyFont="0" applyFill="0" applyBorder="0" applyAlignment="0" applyProtection="0"/>
  </cellStyleXfs>
  <cellXfs count="277">
    <xf numFmtId="0" fontId="0" fillId="0" borderId="0" xfId="0"/>
    <xf numFmtId="0" fontId="1" fillId="2" borderId="1" xfId="0" applyFont="1" applyFill="1" applyBorder="1" applyAlignment="1">
      <alignment horizontal="center" vertical="center" wrapText="1"/>
    </xf>
    <xf numFmtId="0" fontId="3" fillId="0" borderId="7" xfId="0" applyFont="1" applyBorder="1" applyAlignment="1">
      <alignment vertical="center" wrapText="1"/>
    </xf>
    <xf numFmtId="0" fontId="1" fillId="2" borderId="2" xfId="0" applyFont="1" applyFill="1" applyBorder="1" applyAlignment="1">
      <alignment horizontal="center" vertical="center" wrapText="1"/>
    </xf>
    <xf numFmtId="14" fontId="3" fillId="0" borderId="7" xfId="0" applyNumberFormat="1" applyFont="1" applyBorder="1" applyAlignment="1">
      <alignment vertical="center" wrapText="1"/>
    </xf>
    <xf numFmtId="14" fontId="3" fillId="0" borderId="10" xfId="0" applyNumberFormat="1" applyFont="1" applyBorder="1" applyAlignment="1">
      <alignment vertical="center" wrapText="1"/>
    </xf>
    <xf numFmtId="14" fontId="4" fillId="4" borderId="15"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xf numFmtId="0" fontId="0" fillId="0" borderId="7" xfId="0" applyBorder="1" applyAlignment="1">
      <alignment vertical="center"/>
    </xf>
    <xf numFmtId="0" fontId="0" fillId="0" borderId="7" xfId="0" applyBorder="1" applyAlignment="1">
      <alignment vertical="center" wrapText="1"/>
    </xf>
    <xf numFmtId="0" fontId="4" fillId="4"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vertical="center" wrapText="1"/>
    </xf>
    <xf numFmtId="0" fontId="3" fillId="0" borderId="17" xfId="0" applyFont="1" applyBorder="1" applyAlignment="1">
      <alignment horizontal="center" vertical="center" wrapText="1"/>
    </xf>
    <xf numFmtId="0" fontId="0" fillId="0" borderId="10" xfId="0" applyBorder="1" applyAlignment="1">
      <alignment vertical="center"/>
    </xf>
    <xf numFmtId="0" fontId="0" fillId="0" borderId="10" xfId="0" applyBorder="1"/>
    <xf numFmtId="0" fontId="6" fillId="5" borderId="20" xfId="0" applyFont="1" applyFill="1" applyBorder="1" applyAlignment="1">
      <alignment horizontal="center" vertical="center"/>
    </xf>
    <xf numFmtId="0" fontId="3" fillId="0" borderId="11" xfId="0" applyFont="1" applyBorder="1" applyAlignment="1">
      <alignment vertical="center" wrapText="1"/>
    </xf>
    <xf numFmtId="14" fontId="8"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14" fontId="3" fillId="0" borderId="7"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7" xfId="0" applyNumberFormat="1" applyFont="1" applyBorder="1" applyAlignment="1">
      <alignment horizontal="center" vertical="center"/>
    </xf>
    <xf numFmtId="0" fontId="1" fillId="2" borderId="8" xfId="0" applyFont="1" applyFill="1" applyBorder="1" applyAlignment="1">
      <alignment horizontal="center" vertical="center" wrapText="1"/>
    </xf>
    <xf numFmtId="0" fontId="9" fillId="0" borderId="11" xfId="0" applyFont="1" applyBorder="1" applyAlignment="1">
      <alignment vertical="center" wrapText="1"/>
    </xf>
    <xf numFmtId="14" fontId="8" fillId="4" borderId="7" xfId="0" applyNumberFormat="1" applyFont="1" applyFill="1" applyBorder="1" applyAlignment="1">
      <alignment horizontal="center" vertical="center" wrapText="1"/>
    </xf>
    <xf numFmtId="14" fontId="8" fillId="4" borderId="10"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10" fillId="0" borderId="11" xfId="0" applyFont="1" applyBorder="1" applyAlignment="1">
      <alignment horizontal="center" vertical="center" wrapText="1"/>
    </xf>
    <xf numFmtId="9" fontId="3" fillId="0" borderId="7" xfId="0" applyNumberFormat="1" applyFont="1" applyBorder="1" applyAlignment="1">
      <alignment horizontal="center" vertical="center" wrapText="1"/>
    </xf>
    <xf numFmtId="14" fontId="9" fillId="4" borderId="7" xfId="0" applyNumberFormat="1" applyFont="1" applyFill="1" applyBorder="1" applyAlignment="1">
      <alignment horizontal="center" vertical="center" wrapText="1"/>
    </xf>
    <xf numFmtId="0" fontId="9" fillId="0" borderId="7" xfId="0" applyFont="1" applyBorder="1" applyAlignment="1">
      <alignment horizontal="center" wrapText="1"/>
    </xf>
    <xf numFmtId="14" fontId="9" fillId="0" borderId="7" xfId="0" applyNumberFormat="1" applyFont="1" applyBorder="1" applyAlignment="1">
      <alignment horizontal="center" vertical="center"/>
    </xf>
    <xf numFmtId="14" fontId="9" fillId="0" borderId="13" xfId="0" applyNumberFormat="1" applyFont="1" applyBorder="1" applyAlignment="1">
      <alignment horizontal="center" vertical="center"/>
    </xf>
    <xf numFmtId="14" fontId="4" fillId="0" borderId="7" xfId="0" applyNumberFormat="1" applyFont="1" applyBorder="1" applyAlignment="1">
      <alignment horizontal="center" vertical="center" wrapText="1"/>
    </xf>
    <xf numFmtId="0" fontId="3" fillId="0" borderId="17" xfId="0" applyFont="1" applyBorder="1" applyAlignment="1">
      <alignment horizontal="left" vertical="center" wrapText="1"/>
    </xf>
    <xf numFmtId="0" fontId="9" fillId="0" borderId="32" xfId="0" applyFont="1" applyBorder="1" applyAlignment="1">
      <alignment wrapText="1"/>
    </xf>
    <xf numFmtId="14" fontId="11" fillId="0" borderId="12" xfId="0" applyNumberFormat="1" applyFont="1" applyBorder="1" applyAlignment="1">
      <alignment horizontal="center" vertical="center" wrapText="1"/>
    </xf>
    <xf numFmtId="14" fontId="11" fillId="0" borderId="26" xfId="0" applyNumberFormat="1" applyFont="1" applyBorder="1" applyAlignment="1">
      <alignment horizontal="center" vertical="center" wrapText="1"/>
    </xf>
    <xf numFmtId="0" fontId="8" fillId="4" borderId="11" xfId="0" applyFont="1" applyFill="1" applyBorder="1" applyAlignment="1">
      <alignment horizontal="center" vertical="center" wrapText="1"/>
    </xf>
    <xf numFmtId="0" fontId="0" fillId="0" borderId="24" xfId="0" applyBorder="1" applyAlignment="1">
      <alignment vertical="center"/>
    </xf>
    <xf numFmtId="0" fontId="0" fillId="0" borderId="12" xfId="0" applyBorder="1" applyAlignment="1">
      <alignment vertical="center"/>
    </xf>
    <xf numFmtId="0" fontId="3" fillId="0" borderId="0" xfId="0" applyFont="1" applyAlignment="1">
      <alignment vertical="center" wrapText="1"/>
    </xf>
    <xf numFmtId="14" fontId="3" fillId="0" borderId="0" xfId="0" applyNumberFormat="1" applyFont="1" applyAlignment="1">
      <alignment vertical="center" wrapText="1"/>
    </xf>
    <xf numFmtId="0" fontId="0" fillId="0" borderId="7" xfId="0" applyBorder="1" applyAlignment="1">
      <alignment horizontal="center" vertical="center"/>
    </xf>
    <xf numFmtId="0" fontId="0" fillId="0" borderId="0" xfId="0" applyAlignment="1">
      <alignment horizontal="center" vertical="center"/>
    </xf>
    <xf numFmtId="0" fontId="3"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3" fillId="0" borderId="10"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8"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35" xfId="0" applyFont="1" applyBorder="1" applyAlignment="1">
      <alignment wrapText="1"/>
    </xf>
    <xf numFmtId="0" fontId="3" fillId="0" borderId="25" xfId="0" applyFont="1" applyBorder="1" applyAlignment="1">
      <alignment vertical="center" wrapText="1"/>
    </xf>
    <xf numFmtId="14" fontId="11" fillId="0" borderId="25" xfId="0" applyNumberFormat="1" applyFont="1" applyBorder="1" applyAlignment="1">
      <alignment horizontal="center" vertical="center" wrapText="1"/>
    </xf>
    <xf numFmtId="0" fontId="11" fillId="0" borderId="37" xfId="0" applyFont="1" applyBorder="1" applyAlignment="1">
      <alignment wrapText="1"/>
    </xf>
    <xf numFmtId="0" fontId="3" fillId="4" borderId="1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8" borderId="0" xfId="0" applyFill="1" applyAlignment="1">
      <alignment wrapText="1"/>
    </xf>
    <xf numFmtId="0" fontId="4" fillId="10" borderId="15" xfId="0" applyFont="1" applyFill="1" applyBorder="1" applyAlignment="1">
      <alignment vertical="center" wrapText="1"/>
    </xf>
    <xf numFmtId="0" fontId="4" fillId="10" borderId="7" xfId="0" applyFont="1" applyFill="1" applyBorder="1" applyAlignment="1">
      <alignment vertical="center" wrapText="1"/>
    </xf>
    <xf numFmtId="0" fontId="0" fillId="0" borderId="38" xfId="0" applyBorder="1" applyAlignment="1">
      <alignment wrapText="1"/>
    </xf>
    <xf numFmtId="0" fontId="4" fillId="9" borderId="11" xfId="0" applyFont="1" applyFill="1" applyBorder="1" applyAlignment="1">
      <alignment vertical="center" wrapText="1"/>
    </xf>
    <xf numFmtId="0" fontId="4" fillId="10" borderId="11" xfId="0" applyFont="1" applyFill="1" applyBorder="1" applyAlignment="1">
      <alignment vertical="center" wrapText="1"/>
    </xf>
    <xf numFmtId="0" fontId="0" fillId="0" borderId="34" xfId="0" applyBorder="1" applyAlignment="1">
      <alignment horizontal="left" vertical="center" wrapText="1"/>
    </xf>
    <xf numFmtId="0" fontId="0" fillId="0" borderId="7" xfId="0" applyBorder="1" applyAlignment="1">
      <alignment wrapText="1"/>
    </xf>
    <xf numFmtId="9" fontId="0" fillId="0" borderId="7" xfId="1" applyFont="1" applyBorder="1"/>
    <xf numFmtId="0" fontId="0" fillId="8" borderId="7" xfId="0" applyFill="1" applyBorder="1"/>
    <xf numFmtId="9" fontId="0" fillId="0" borderId="7" xfId="1" applyFont="1" applyBorder="1" applyAlignment="1">
      <alignment horizontal="center" vertical="center"/>
    </xf>
    <xf numFmtId="0" fontId="0" fillId="0" borderId="7" xfId="0" applyBorder="1" applyAlignment="1">
      <alignment horizontal="left" vertical="top" wrapText="1"/>
    </xf>
    <xf numFmtId="0" fontId="0" fillId="0" borderId="7" xfId="0" applyBorder="1" applyAlignment="1">
      <alignment horizontal="left" vertical="center" wrapText="1"/>
    </xf>
    <xf numFmtId="0" fontId="3" fillId="4" borderId="11" xfId="0" applyFont="1" applyFill="1" applyBorder="1" applyAlignment="1">
      <alignment vertical="center" wrapText="1"/>
    </xf>
    <xf numFmtId="0" fontId="9" fillId="4" borderId="11" xfId="0" applyFont="1" applyFill="1" applyBorder="1" applyAlignment="1">
      <alignment horizontal="center" vertical="center"/>
    </xf>
    <xf numFmtId="14" fontId="3" fillId="4" borderId="7"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9" fontId="9" fillId="4" borderId="7" xfId="0" applyNumberFormat="1" applyFont="1" applyFill="1" applyBorder="1" applyAlignment="1">
      <alignment horizontal="center" vertical="center" wrapText="1"/>
    </xf>
    <xf numFmtId="0" fontId="0" fillId="8" borderId="7" xfId="0" applyFill="1" applyBorder="1" applyAlignment="1">
      <alignment horizontal="left" vertical="center" wrapText="1"/>
    </xf>
    <xf numFmtId="0" fontId="9" fillId="0" borderId="11" xfId="0" applyFont="1" applyBorder="1" applyAlignment="1">
      <alignment horizontal="center" vertical="center"/>
    </xf>
    <xf numFmtId="0" fontId="0" fillId="11" borderId="0" xfId="0" applyFill="1"/>
    <xf numFmtId="0" fontId="11" fillId="0" borderId="7" xfId="0" applyFont="1" applyBorder="1" applyAlignment="1">
      <alignment horizontal="center" vertical="center" wrapText="1"/>
    </xf>
    <xf numFmtId="14" fontId="12" fillId="6" borderId="7" xfId="0" applyNumberFormat="1" applyFont="1" applyFill="1" applyBorder="1" applyAlignment="1">
      <alignment horizontal="center" vertical="center" wrapText="1"/>
    </xf>
    <xf numFmtId="0" fontId="0" fillId="11" borderId="0" xfId="0" applyFill="1" applyAlignment="1">
      <alignment horizontal="left" vertical="center" wrapText="1"/>
    </xf>
    <xf numFmtId="0" fontId="4" fillId="12" borderId="10" xfId="0" applyFont="1" applyFill="1" applyBorder="1" applyAlignment="1">
      <alignment vertical="center" wrapText="1"/>
    </xf>
    <xf numFmtId="0" fontId="3" fillId="0" borderId="35" xfId="0" applyFont="1" applyBorder="1" applyAlignment="1">
      <alignment horizontal="left" vertical="center" wrapText="1" indent="1"/>
    </xf>
    <xf numFmtId="0" fontId="0" fillId="13" borderId="7" xfId="0" applyFill="1" applyBorder="1" applyAlignment="1">
      <alignment wrapText="1"/>
    </xf>
    <xf numFmtId="0" fontId="3" fillId="0" borderId="39" xfId="0" applyFont="1" applyBorder="1" applyAlignment="1">
      <alignment horizontal="left" vertical="center" wrapText="1"/>
    </xf>
    <xf numFmtId="0" fontId="0" fillId="14" borderId="0" xfId="0" applyFill="1"/>
    <xf numFmtId="0" fontId="0" fillId="4" borderId="7" xfId="0" applyFill="1" applyBorder="1" applyAlignment="1">
      <alignment horizontal="center" vertical="center"/>
    </xf>
    <xf numFmtId="14" fontId="11" fillId="4" borderId="12" xfId="0" applyNumberFormat="1" applyFont="1" applyFill="1" applyBorder="1" applyAlignment="1">
      <alignment horizontal="center" vertical="center" wrapText="1"/>
    </xf>
    <xf numFmtId="0" fontId="3" fillId="4" borderId="34" xfId="0" applyFont="1" applyFill="1" applyBorder="1" applyAlignment="1">
      <alignment horizontal="center" vertical="center" wrapText="1"/>
    </xf>
    <xf numFmtId="14" fontId="3" fillId="4" borderId="34" xfId="0" applyNumberFormat="1" applyFont="1" applyFill="1" applyBorder="1" applyAlignment="1">
      <alignment horizontal="center" vertical="center" wrapText="1"/>
    </xf>
    <xf numFmtId="0" fontId="3" fillId="4" borderId="35" xfId="0" applyFont="1" applyFill="1" applyBorder="1" applyAlignment="1">
      <alignment horizontal="center" vertical="center" wrapText="1"/>
    </xf>
    <xf numFmtId="0" fontId="4" fillId="0" borderId="7" xfId="0" applyFont="1" applyBorder="1" applyAlignment="1">
      <alignment vertical="center" wrapText="1"/>
    </xf>
    <xf numFmtId="0" fontId="0" fillId="14" borderId="0" xfId="0" applyFill="1" applyAlignment="1">
      <alignment horizontal="center" vertical="center"/>
    </xf>
    <xf numFmtId="9" fontId="0" fillId="0" borderId="7" xfId="0" applyNumberFormat="1" applyBorder="1" applyAlignment="1">
      <alignment horizontal="center" vertical="center"/>
    </xf>
    <xf numFmtId="0" fontId="0" fillId="4" borderId="7" xfId="0" applyFill="1" applyBorder="1" applyAlignment="1">
      <alignment wrapText="1"/>
    </xf>
    <xf numFmtId="0" fontId="0" fillId="4" borderId="7" xfId="0" applyFill="1" applyBorder="1" applyAlignment="1">
      <alignment horizontal="left" vertical="top" wrapText="1"/>
    </xf>
    <xf numFmtId="0" fontId="3" fillId="4" borderId="34" xfId="0" applyFont="1" applyFill="1" applyBorder="1" applyAlignment="1">
      <alignment horizontal="left" vertical="center" wrapText="1"/>
    </xf>
    <xf numFmtId="0" fontId="0" fillId="0" borderId="0" xfId="0" applyAlignment="1">
      <alignment horizontal="left" vertical="center"/>
    </xf>
    <xf numFmtId="0" fontId="11" fillId="0" borderId="12" xfId="0" applyFont="1" applyBorder="1" applyAlignment="1">
      <alignment horizontal="left" vertical="center" wrapText="1" indent="2"/>
    </xf>
    <xf numFmtId="0" fontId="0" fillId="0" borderId="0" xfId="0" applyAlignment="1">
      <alignment horizontal="left" vertical="center" indent="2"/>
    </xf>
    <xf numFmtId="0" fontId="1" fillId="2" borderId="40" xfId="0" applyFont="1" applyFill="1" applyBorder="1" applyAlignment="1">
      <alignment horizontal="center" vertical="center" wrapText="1"/>
    </xf>
    <xf numFmtId="9" fontId="0" fillId="0" borderId="10" xfId="0" applyNumberFormat="1" applyBorder="1" applyAlignment="1">
      <alignment horizontal="center" vertical="center"/>
    </xf>
    <xf numFmtId="0" fontId="4" fillId="10" borderId="10" xfId="0" applyFont="1" applyFill="1" applyBorder="1" applyAlignment="1">
      <alignment vertical="center" wrapText="1"/>
    </xf>
    <xf numFmtId="0" fontId="0" fillId="8" borderId="10" xfId="0" applyFill="1" applyBorder="1"/>
    <xf numFmtId="0" fontId="11" fillId="4" borderId="13"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1" fillId="0" borderId="33" xfId="0" applyFont="1" applyBorder="1" applyAlignment="1">
      <alignment horizontal="left" vertical="center" wrapText="1"/>
    </xf>
    <xf numFmtId="0" fontId="11"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1" fillId="0" borderId="39" xfId="0" applyFont="1" applyBorder="1" applyAlignment="1">
      <alignment horizontal="left" vertical="center" wrapText="1"/>
    </xf>
    <xf numFmtId="0" fontId="11" fillId="0" borderId="12" xfId="0" applyFont="1" applyBorder="1" applyAlignment="1">
      <alignment horizontal="center" vertical="center" wrapText="1" indent="2"/>
    </xf>
    <xf numFmtId="0" fontId="11" fillId="0" borderId="26" xfId="0" applyFont="1" applyBorder="1" applyAlignment="1">
      <alignment horizontal="center" vertical="center" wrapText="1" indent="2"/>
    </xf>
    <xf numFmtId="0" fontId="11" fillId="4" borderId="12" xfId="0" applyFont="1" applyFill="1" applyBorder="1" applyAlignment="1">
      <alignment horizontal="center" vertical="center" wrapText="1" indent="2"/>
    </xf>
    <xf numFmtId="0" fontId="3" fillId="0" borderId="12" xfId="0" applyFont="1" applyBorder="1" applyAlignment="1">
      <alignment horizontal="center" vertical="center" wrapText="1" indent="2"/>
    </xf>
    <xf numFmtId="0" fontId="3" fillId="0" borderId="15" xfId="0" applyFont="1" applyBorder="1" applyAlignment="1">
      <alignment horizontal="center" vertical="center" wrapText="1" indent="2"/>
    </xf>
    <xf numFmtId="0" fontId="3" fillId="4" borderId="34" xfId="0" applyFont="1" applyFill="1" applyBorder="1" applyAlignment="1">
      <alignment horizontal="center" vertical="center" wrapText="1" indent="2"/>
    </xf>
    <xf numFmtId="0" fontId="11" fillId="0" borderId="35" xfId="0" applyFont="1" applyBorder="1" applyAlignment="1">
      <alignment horizontal="left" vertical="center" wrapText="1"/>
    </xf>
    <xf numFmtId="0" fontId="11" fillId="4" borderId="7" xfId="0" applyFont="1" applyFill="1" applyBorder="1" applyAlignment="1">
      <alignment horizontal="left" vertical="center" wrapText="1"/>
    </xf>
    <xf numFmtId="14" fontId="11" fillId="0" borderId="12" xfId="0" applyNumberFormat="1" applyFont="1" applyBorder="1" applyAlignment="1">
      <alignment horizontal="left" vertical="center" wrapText="1"/>
    </xf>
    <xf numFmtId="0" fontId="0" fillId="8" borderId="7" xfId="0" applyFill="1" applyBorder="1" applyAlignment="1">
      <alignment horizontal="left" vertical="center"/>
    </xf>
    <xf numFmtId="9" fontId="11" fillId="4" borderId="7" xfId="0" applyNumberFormat="1" applyFont="1" applyFill="1" applyBorder="1" applyAlignment="1">
      <alignment horizontal="center" vertical="center" wrapText="1"/>
    </xf>
    <xf numFmtId="0" fontId="11" fillId="0" borderId="7" xfId="0" applyFont="1" applyBorder="1" applyAlignment="1">
      <alignment vertical="center" wrapText="1"/>
    </xf>
    <xf numFmtId="0" fontId="11" fillId="0" borderId="10" xfId="0" applyFont="1" applyBorder="1" applyAlignment="1">
      <alignment vertical="center" wrapText="1"/>
    </xf>
    <xf numFmtId="0" fontId="1" fillId="0" borderId="7" xfId="0" applyFont="1" applyBorder="1" applyAlignment="1">
      <alignment horizontal="center" vertical="center" wrapText="1"/>
    </xf>
    <xf numFmtId="0" fontId="1" fillId="0" borderId="15" xfId="0" applyFont="1" applyBorder="1" applyAlignment="1">
      <alignment horizontal="left" vertical="center" wrapText="1"/>
    </xf>
    <xf numFmtId="0" fontId="1" fillId="0" borderId="15" xfId="0" applyFont="1" applyBorder="1" applyAlignment="1">
      <alignment horizontal="center" vertical="center" wrapText="1"/>
    </xf>
    <xf numFmtId="0" fontId="15" fillId="4" borderId="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15" xfId="0" applyFont="1" applyBorder="1" applyAlignment="1">
      <alignment vertical="center" wrapText="1"/>
    </xf>
    <xf numFmtId="9" fontId="0" fillId="4" borderId="7" xfId="0" applyNumberForma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27" xfId="0" applyFont="1" applyBorder="1" applyAlignment="1">
      <alignment horizontal="center" vertical="center" wrapText="1"/>
    </xf>
    <xf numFmtId="0" fontId="17" fillId="4" borderId="7" xfId="0" applyFont="1" applyFill="1" applyBorder="1" applyAlignment="1">
      <alignment wrapText="1"/>
    </xf>
    <xf numFmtId="0" fontId="18" fillId="0" borderId="7" xfId="0" applyFont="1" applyBorder="1" applyAlignment="1">
      <alignment vertical="center" wrapText="1"/>
    </xf>
    <xf numFmtId="0" fontId="19" fillId="4" borderId="11" xfId="0" applyFont="1" applyFill="1" applyBorder="1" applyAlignment="1">
      <alignment horizontal="center" vertical="center" wrapText="1"/>
    </xf>
    <xf numFmtId="0" fontId="0" fillId="0" borderId="7" xfId="0" applyBorder="1" applyAlignment="1">
      <alignment horizontal="center" vertical="center" wrapText="1"/>
    </xf>
    <xf numFmtId="9" fontId="0" fillId="0" borderId="7" xfId="0" applyNumberFormat="1" applyBorder="1"/>
    <xf numFmtId="0" fontId="0" fillId="0" borderId="15" xfId="0" applyBorder="1"/>
    <xf numFmtId="0" fontId="11" fillId="0" borderId="7" xfId="0" applyFont="1" applyBorder="1" applyAlignment="1">
      <alignment horizontal="left" vertical="center" wrapText="1"/>
    </xf>
    <xf numFmtId="0" fontId="19" fillId="0" borderId="7" xfId="0" applyFont="1" applyBorder="1" applyAlignment="1">
      <alignment horizontal="left" vertical="center" wrapText="1"/>
    </xf>
    <xf numFmtId="0" fontId="0" fillId="0" borderId="52" xfId="0" applyBorder="1" applyAlignment="1">
      <alignment wrapText="1"/>
    </xf>
    <xf numFmtId="0" fontId="1" fillId="0" borderId="12" xfId="0" applyFont="1" applyBorder="1" applyAlignment="1">
      <alignment horizontal="center" vertical="center" wrapText="1"/>
    </xf>
    <xf numFmtId="0" fontId="6" fillId="0" borderId="34" xfId="0" applyFont="1" applyBorder="1" applyAlignment="1">
      <alignment wrapText="1"/>
    </xf>
    <xf numFmtId="0" fontId="3" fillId="0" borderId="7" xfId="0" applyFont="1" applyBorder="1" applyAlignment="1">
      <alignment horizontal="left" vertical="center" wrapText="1" indent="1"/>
    </xf>
    <xf numFmtId="0" fontId="3" fillId="0" borderId="11" xfId="0" applyFont="1" applyBorder="1" applyAlignment="1">
      <alignment horizontal="left" vertical="center" wrapText="1" indent="1"/>
    </xf>
    <xf numFmtId="9" fontId="0" fillId="0" borderId="7" xfId="0" applyNumberFormat="1" applyBorder="1" applyAlignment="1">
      <alignment horizontal="left" vertical="center" wrapText="1"/>
    </xf>
    <xf numFmtId="0" fontId="20" fillId="0" borderId="7" xfId="0" applyFont="1" applyBorder="1" applyAlignment="1">
      <alignment vertical="center" wrapText="1"/>
    </xf>
    <xf numFmtId="0" fontId="4" fillId="0" borderId="7" xfId="0" applyFont="1" applyBorder="1" applyAlignment="1">
      <alignment horizontal="left" vertical="center" wrapText="1"/>
    </xf>
    <xf numFmtId="0" fontId="6" fillId="5" borderId="31" xfId="0" applyFont="1" applyFill="1" applyBorder="1" applyAlignment="1">
      <alignment horizontal="center" vertical="center"/>
    </xf>
    <xf numFmtId="9" fontId="0" fillId="0" borderId="15" xfId="0" applyNumberFormat="1" applyBorder="1"/>
    <xf numFmtId="0" fontId="0" fillId="0" borderId="15" xfId="0" applyBorder="1" applyAlignment="1">
      <alignment horizontal="left" vertical="center" wrapText="1"/>
    </xf>
    <xf numFmtId="9" fontId="25" fillId="0" borderId="2" xfId="0" applyNumberFormat="1" applyFont="1" applyBorder="1"/>
    <xf numFmtId="9" fontId="0" fillId="0" borderId="15" xfId="1" applyFont="1" applyBorder="1" applyAlignment="1">
      <alignment horizontal="center" vertical="center"/>
    </xf>
    <xf numFmtId="0" fontId="0" fillId="0" borderId="15" xfId="0" applyBorder="1" applyAlignment="1">
      <alignment vertical="center" wrapText="1"/>
    </xf>
    <xf numFmtId="9" fontId="0" fillId="0" borderId="15" xfId="0" applyNumberFormat="1" applyBorder="1" applyAlignment="1">
      <alignment horizontal="center" vertical="center"/>
    </xf>
    <xf numFmtId="0" fontId="0" fillId="8" borderId="15" xfId="0" applyFill="1" applyBorder="1"/>
    <xf numFmtId="9" fontId="23" fillId="0" borderId="2" xfId="0" applyNumberFormat="1" applyFont="1" applyBorder="1" applyAlignment="1">
      <alignment horizontal="center" vertical="center"/>
    </xf>
    <xf numFmtId="0" fontId="0" fillId="0" borderId="15" xfId="0" applyBorder="1" applyAlignment="1">
      <alignment horizontal="center" vertical="center"/>
    </xf>
    <xf numFmtId="9" fontId="24" fillId="0" borderId="2" xfId="0" applyNumberFormat="1" applyFont="1" applyBorder="1"/>
    <xf numFmtId="9" fontId="0" fillId="0" borderId="7" xfId="1" applyFont="1" applyBorder="1" applyAlignment="1">
      <alignment horizontal="left" vertical="center" wrapText="1"/>
    </xf>
    <xf numFmtId="0" fontId="0" fillId="8" borderId="15" xfId="0" applyFill="1" applyBorder="1" applyAlignment="1">
      <alignment horizontal="left" vertical="center" wrapText="1"/>
    </xf>
    <xf numFmtId="0" fontId="24" fillId="5" borderId="53" xfId="0" applyFont="1" applyFill="1" applyBorder="1" applyAlignment="1">
      <alignment horizontal="center" vertical="center" wrapText="1"/>
    </xf>
    <xf numFmtId="9" fontId="0" fillId="0" borderId="15" xfId="1" applyFont="1" applyBorder="1"/>
    <xf numFmtId="9" fontId="26" fillId="0" borderId="2" xfId="0" applyNumberFormat="1" applyFont="1" applyBorder="1"/>
    <xf numFmtId="0" fontId="0" fillId="8" borderId="19" xfId="0" applyFill="1" applyBorder="1" applyAlignment="1">
      <alignment horizontal="center" vertical="center" wrapText="1"/>
    </xf>
    <xf numFmtId="9" fontId="26" fillId="0" borderId="0" xfId="1" applyFont="1"/>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6" fillId="7" borderId="7" xfId="0" applyFont="1" applyFill="1" applyBorder="1" applyAlignment="1">
      <alignment horizontal="center" wrapText="1"/>
    </xf>
    <xf numFmtId="0" fontId="6" fillId="7" borderId="7" xfId="0" applyFont="1" applyFill="1" applyBorder="1" applyAlignment="1">
      <alignment horizontal="center"/>
    </xf>
    <xf numFmtId="0" fontId="6" fillId="7" borderId="7"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36" xfId="0" applyFont="1" applyBorder="1" applyAlignment="1">
      <alignment horizontal="center" vertical="center" wrapText="1"/>
    </xf>
    <xf numFmtId="0" fontId="15" fillId="3" borderId="14" xfId="0" applyFont="1" applyFill="1" applyBorder="1" applyAlignment="1">
      <alignment horizontal="center" wrapText="1"/>
    </xf>
    <xf numFmtId="0" fontId="1" fillId="3" borderId="19" xfId="0" applyFont="1" applyFill="1" applyBorder="1" applyAlignment="1">
      <alignment horizontal="center" wrapText="1"/>
    </xf>
    <xf numFmtId="0" fontId="3" fillId="0" borderId="7" xfId="0" applyFont="1" applyBorder="1" applyAlignment="1">
      <alignment horizontal="center" vertical="center" wrapText="1"/>
    </xf>
    <xf numFmtId="0" fontId="4" fillId="4" borderId="7" xfId="0"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9"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14" fontId="3" fillId="0" borderId="15"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9" fontId="0" fillId="0" borderId="7" xfId="1" applyFont="1" applyBorder="1" applyAlignment="1">
      <alignment horizontal="center" vertical="center"/>
    </xf>
    <xf numFmtId="9" fontId="0" fillId="0" borderId="15" xfId="1" applyFont="1" applyBorder="1" applyAlignment="1">
      <alignment horizontal="center" vertical="center"/>
    </xf>
    <xf numFmtId="0" fontId="0" fillId="0" borderId="7" xfId="0" applyBorder="1" applyAlignment="1">
      <alignment horizontal="center" wrapText="1"/>
    </xf>
    <xf numFmtId="0" fontId="0" fillId="8" borderId="7" xfId="0" applyFill="1" applyBorder="1" applyAlignment="1">
      <alignment horizontal="center"/>
    </xf>
    <xf numFmtId="0" fontId="1" fillId="3" borderId="14" xfId="0" applyFont="1" applyFill="1" applyBorder="1" applyAlignment="1">
      <alignment horizontal="center" wrapText="1"/>
    </xf>
    <xf numFmtId="0" fontId="7" fillId="3" borderId="14" xfId="0" applyFont="1" applyFill="1" applyBorder="1" applyAlignment="1">
      <alignment horizont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 xfId="0" applyFont="1" applyFill="1" applyBorder="1" applyAlignment="1">
      <alignment horizontal="center" vertical="center" wrapText="1" indent="2"/>
    </xf>
    <xf numFmtId="0" fontId="1" fillId="2" borderId="18" xfId="0" applyFont="1" applyFill="1" applyBorder="1" applyAlignment="1">
      <alignment horizontal="center" vertical="center" wrapText="1" indent="2"/>
    </xf>
    <xf numFmtId="0" fontId="1" fillId="2" borderId="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6" fillId="7" borderId="48" xfId="0" applyFont="1" applyFill="1" applyBorder="1" applyAlignment="1">
      <alignment horizontal="center" vertical="center"/>
    </xf>
    <xf numFmtId="0" fontId="6" fillId="7" borderId="49" xfId="0" applyFont="1" applyFill="1" applyBorder="1" applyAlignment="1">
      <alignment horizontal="center" vertical="center"/>
    </xf>
    <xf numFmtId="0" fontId="6" fillId="7" borderId="46" xfId="0" applyFont="1" applyFill="1" applyBorder="1" applyAlignment="1">
      <alignment horizontal="center" vertical="center" wrapText="1"/>
    </xf>
    <xf numFmtId="0" fontId="6" fillId="7" borderId="47" xfId="0" applyFont="1" applyFill="1" applyBorder="1" applyAlignment="1">
      <alignment horizontal="center" vertical="center"/>
    </xf>
    <xf numFmtId="0" fontId="6" fillId="7" borderId="50" xfId="0" applyFont="1" applyFill="1" applyBorder="1" applyAlignment="1">
      <alignment horizontal="center" vertical="center" wrapText="1"/>
    </xf>
    <xf numFmtId="0" fontId="6" fillId="7" borderId="51"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11" xfId="0" applyFont="1" applyFill="1" applyBorder="1" applyAlignment="1">
      <alignment horizontal="center" vertical="center" wrapText="1"/>
    </xf>
    <xf numFmtId="0" fontId="0" fillId="8" borderId="0" xfId="0" applyFill="1"/>
    <xf numFmtId="0" fontId="24" fillId="5" borderId="54" xfId="0" applyFont="1" applyFill="1" applyBorder="1" applyAlignment="1">
      <alignment horizontal="center" vertical="center" wrapText="1"/>
    </xf>
    <xf numFmtId="9" fontId="25" fillId="0" borderId="1" xfId="1" applyFont="1" applyBorder="1"/>
    <xf numFmtId="0" fontId="24" fillId="5" borderId="20" xfId="0" applyFont="1" applyFill="1" applyBorder="1" applyAlignment="1">
      <alignment horizontal="center" vertical="center" wrapText="1"/>
    </xf>
    <xf numFmtId="0" fontId="24" fillId="5" borderId="55" xfId="0" applyFont="1" applyFill="1" applyBorder="1" applyAlignment="1">
      <alignment horizontal="center" vertical="center" wrapText="1"/>
    </xf>
    <xf numFmtId="9" fontId="25" fillId="15" borderId="24" xfId="1" applyFont="1" applyFill="1" applyBorder="1" applyAlignment="1">
      <alignment horizontal="center" vertical="center"/>
    </xf>
    <xf numFmtId="9" fontId="25" fillId="15" borderId="15" xfId="1" applyFont="1" applyFill="1" applyBorder="1" applyAlignment="1">
      <alignment horizontal="center" vertical="center" wrapText="1"/>
    </xf>
    <xf numFmtId="9" fontId="25" fillId="16" borderId="7" xfId="1" applyFont="1" applyFill="1" applyBorder="1" applyAlignment="1">
      <alignment horizontal="center" vertical="center" wrapText="1"/>
    </xf>
    <xf numFmtId="9" fontId="25" fillId="16" borderId="10" xfId="1" applyFont="1" applyFill="1" applyBorder="1" applyAlignment="1">
      <alignment horizontal="center" vertical="center"/>
    </xf>
    <xf numFmtId="9" fontId="25" fillId="16" borderId="2" xfId="0" applyNumberFormat="1" applyFont="1" applyFill="1" applyBorder="1" applyAlignment="1">
      <alignment horizontal="center" vertical="center"/>
    </xf>
    <xf numFmtId="9" fontId="25" fillId="17" borderId="7" xfId="1" applyFont="1" applyFill="1" applyBorder="1" applyAlignment="1">
      <alignment horizontal="center" vertical="center"/>
    </xf>
    <xf numFmtId="9" fontId="25" fillId="17" borderId="10" xfId="1" applyFont="1" applyFill="1" applyBorder="1" applyAlignment="1">
      <alignment horizontal="center" vertical="center"/>
    </xf>
    <xf numFmtId="9" fontId="25" fillId="15" borderId="12" xfId="1" applyFont="1" applyFill="1" applyBorder="1" applyAlignment="1">
      <alignment horizontal="center" vertical="center"/>
    </xf>
    <xf numFmtId="9" fontId="26" fillId="15" borderId="2" xfId="1" applyFont="1" applyFill="1" applyBorder="1" applyAlignment="1">
      <alignment horizontal="center" vertical="center"/>
    </xf>
    <xf numFmtId="0" fontId="6" fillId="5" borderId="30" xfId="0" applyFont="1" applyFill="1" applyBorder="1" applyAlignment="1">
      <alignment horizontal="center" vertical="center"/>
    </xf>
    <xf numFmtId="0" fontId="6" fillId="5" borderId="56" xfId="0" applyFont="1" applyFill="1" applyBorder="1" applyAlignment="1">
      <alignment horizontal="center" vertical="center"/>
    </xf>
    <xf numFmtId="0" fontId="0" fillId="0" borderId="16" xfId="0" applyBorder="1" applyAlignment="1">
      <alignment horizontal="center" vertical="center" wrapText="1"/>
    </xf>
    <xf numFmtId="0" fontId="0" fillId="0" borderId="57" xfId="0"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57" xfId="0"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IA!A1"/><Relationship Id="rId3" Type="http://schemas.openxmlformats.org/officeDocument/2006/relationships/hyperlink" Target="#'Debida Diligencia'!A1"/><Relationship Id="rId7" Type="http://schemas.openxmlformats.org/officeDocument/2006/relationships/hyperlink" Target="#Innovaci&#243;n!A1"/><Relationship Id="rId2" Type="http://schemas.openxmlformats.org/officeDocument/2006/relationships/hyperlink" Target="#'Rendici&#243;n de cuentas'!A1"/><Relationship Id="rId1" Type="http://schemas.openxmlformats.org/officeDocument/2006/relationships/hyperlink" Target="#'Atenci&#243;n al ciudadano'!A1"/><Relationship Id="rId6" Type="http://schemas.openxmlformats.org/officeDocument/2006/relationships/hyperlink" Target="#'Datos abiertos'!A1"/><Relationship Id="rId11" Type="http://schemas.openxmlformats.org/officeDocument/2006/relationships/hyperlink" Target="#'Racionalizaci&#243;n de Tr&#225;mites'!A1"/><Relationship Id="rId5" Type="http://schemas.openxmlformats.org/officeDocument/2006/relationships/image" Target="../media/image2.png"/><Relationship Id="rId10" Type="http://schemas.openxmlformats.org/officeDocument/2006/relationships/hyperlink" Target="#Transparencia!A1"/><Relationship Id="rId4" Type="http://schemas.openxmlformats.org/officeDocument/2006/relationships/image" Target="../media/image1.jpeg"/><Relationship Id="rId9" Type="http://schemas.openxmlformats.org/officeDocument/2006/relationships/hyperlink" Target="#'Gesti&#243;n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88900</xdr:colOff>
      <xdr:row>5</xdr:row>
      <xdr:rowOff>50800</xdr:rowOff>
    </xdr:from>
    <xdr:to>
      <xdr:col>11</xdr:col>
      <xdr:colOff>577850</xdr:colOff>
      <xdr:row>17</xdr:row>
      <xdr:rowOff>38100</xdr:rowOff>
    </xdr:to>
    <xdr:sp macro="" textlink="">
      <xdr:nvSpPr>
        <xdr:cNvPr id="2" name="Rectángulo 1">
          <a:extLst>
            <a:ext uri="{FF2B5EF4-FFF2-40B4-BE49-F238E27FC236}">
              <a16:creationId xmlns:a16="http://schemas.microsoft.com/office/drawing/2014/main" id="{0D4E7670-4F7A-4ABF-8C27-E2F503A2C6D7}"/>
            </a:ext>
          </a:extLst>
        </xdr:cNvPr>
        <xdr:cNvSpPr/>
      </xdr:nvSpPr>
      <xdr:spPr>
        <a:xfrm>
          <a:off x="850900" y="1524000"/>
          <a:ext cx="8108950" cy="2203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633345</xdr:colOff>
      <xdr:row>17</xdr:row>
      <xdr:rowOff>44450</xdr:rowOff>
    </xdr:from>
    <xdr:to>
      <xdr:col>12</xdr:col>
      <xdr:colOff>81172</xdr:colOff>
      <xdr:row>18</xdr:row>
      <xdr:rowOff>16566</xdr:rowOff>
    </xdr:to>
    <xdr:sp macro="" textlink="">
      <xdr:nvSpPr>
        <xdr:cNvPr id="14" name="Rectángulo 13">
          <a:extLst>
            <a:ext uri="{FF2B5EF4-FFF2-40B4-BE49-F238E27FC236}">
              <a16:creationId xmlns:a16="http://schemas.microsoft.com/office/drawing/2014/main" id="{897218F5-123C-454C-A411-02446085A4A9}"/>
            </a:ext>
          </a:extLst>
        </xdr:cNvPr>
        <xdr:cNvSpPr/>
      </xdr:nvSpPr>
      <xdr:spPr>
        <a:xfrm>
          <a:off x="633345" y="3357493"/>
          <a:ext cx="9718262" cy="162616"/>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800">
            <a:solidFill>
              <a:schemeClr val="tx1"/>
            </a:solidFill>
          </a:endParaRPr>
        </a:p>
      </xdr:txBody>
    </xdr:sp>
    <xdr:clientData/>
  </xdr:twoCellAnchor>
  <xdr:twoCellAnchor>
    <xdr:from>
      <xdr:col>5</xdr:col>
      <xdr:colOff>107951</xdr:colOff>
      <xdr:row>6</xdr:row>
      <xdr:rowOff>12700</xdr:rowOff>
    </xdr:from>
    <xdr:to>
      <xdr:col>6</xdr:col>
      <xdr:colOff>575366</xdr:colOff>
      <xdr:row>10</xdr:row>
      <xdr:rowOff>31750</xdr:rowOff>
    </xdr:to>
    <xdr:sp macro="" textlink="">
      <xdr:nvSpPr>
        <xdr:cNvPr id="18" name="Rectángulo: esquinas redondeadas 17">
          <a:hlinkClick xmlns:r="http://schemas.openxmlformats.org/officeDocument/2006/relationships" r:id="rId1"/>
          <a:extLst>
            <a:ext uri="{FF2B5EF4-FFF2-40B4-BE49-F238E27FC236}">
              <a16:creationId xmlns:a16="http://schemas.microsoft.com/office/drawing/2014/main" id="{AC9318F6-1F4C-4735-B43A-914D390AB317}"/>
            </a:ext>
          </a:extLst>
        </xdr:cNvPr>
        <xdr:cNvSpPr/>
      </xdr:nvSpPr>
      <xdr:spPr>
        <a:xfrm>
          <a:off x="4657864" y="1205396"/>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ATENCIÓN AL CIUDADANO</a:t>
          </a:r>
        </a:p>
      </xdr:txBody>
    </xdr:sp>
    <xdr:clientData/>
  </xdr:twoCellAnchor>
  <xdr:twoCellAnchor>
    <xdr:from>
      <xdr:col>3</xdr:col>
      <xdr:colOff>0</xdr:colOff>
      <xdr:row>6</xdr:row>
      <xdr:rowOff>829</xdr:rowOff>
    </xdr:from>
    <xdr:to>
      <xdr:col>4</xdr:col>
      <xdr:colOff>782983</xdr:colOff>
      <xdr:row>10</xdr:row>
      <xdr:rowOff>19879</xdr:rowOff>
    </xdr:to>
    <xdr:sp macro="" textlink="">
      <xdr:nvSpPr>
        <xdr:cNvPr id="19" name="Rectángulo: esquinas redondeadas 18">
          <a:hlinkClick xmlns:r="http://schemas.openxmlformats.org/officeDocument/2006/relationships" r:id="rId2"/>
          <a:extLst>
            <a:ext uri="{FF2B5EF4-FFF2-40B4-BE49-F238E27FC236}">
              <a16:creationId xmlns:a16="http://schemas.microsoft.com/office/drawing/2014/main" id="{8B1109EB-D7DD-47DA-BB0E-38172B37938C}"/>
            </a:ext>
          </a:extLst>
        </xdr:cNvPr>
        <xdr:cNvSpPr/>
      </xdr:nvSpPr>
      <xdr:spPr>
        <a:xfrm>
          <a:off x="2755348" y="1193525"/>
          <a:ext cx="1544983"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RENDICIÓN</a:t>
          </a:r>
          <a:r>
            <a:rPr lang="es-CO" sz="1100" baseline="0">
              <a:solidFill>
                <a:schemeClr val="accent1">
                  <a:lumMod val="75000"/>
                </a:schemeClr>
              </a:solidFill>
            </a:rPr>
            <a:t> DE CUENTAS</a:t>
          </a:r>
          <a:endParaRPr lang="es-CO" sz="1100">
            <a:solidFill>
              <a:schemeClr val="accent1">
                <a:lumMod val="75000"/>
              </a:schemeClr>
            </a:solidFill>
          </a:endParaRPr>
        </a:p>
      </xdr:txBody>
    </xdr:sp>
    <xdr:clientData/>
  </xdr:twoCellAnchor>
  <xdr:twoCellAnchor>
    <xdr:from>
      <xdr:col>8</xdr:col>
      <xdr:colOff>451677</xdr:colOff>
      <xdr:row>10</xdr:row>
      <xdr:rowOff>173660</xdr:rowOff>
    </xdr:from>
    <xdr:to>
      <xdr:col>10</xdr:col>
      <xdr:colOff>524564</xdr:colOff>
      <xdr:row>13</xdr:row>
      <xdr:rowOff>16014</xdr:rowOff>
    </xdr:to>
    <xdr:sp macro="" textlink="">
      <xdr:nvSpPr>
        <xdr:cNvPr id="20" name="Rectángulo: esquinas redondeadas 19">
          <a:hlinkClick xmlns:r="http://schemas.openxmlformats.org/officeDocument/2006/relationships" r:id="rId3"/>
          <a:extLst>
            <a:ext uri="{FF2B5EF4-FFF2-40B4-BE49-F238E27FC236}">
              <a16:creationId xmlns:a16="http://schemas.microsoft.com/office/drawing/2014/main" id="{221FE01A-EA72-4549-8E7B-0CBB64AF35E3}"/>
            </a:ext>
          </a:extLst>
        </xdr:cNvPr>
        <xdr:cNvSpPr/>
      </xdr:nvSpPr>
      <xdr:spPr>
        <a:xfrm>
          <a:off x="7784547" y="2095225"/>
          <a:ext cx="179566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MEDIDAS DE DEBIDA DILIGENCIA Y PREVENCIÓN DE LAVADO DE ACTIVOS</a:t>
          </a:r>
        </a:p>
      </xdr:txBody>
    </xdr:sp>
    <xdr:clientData/>
  </xdr:twoCellAnchor>
  <xdr:twoCellAnchor>
    <xdr:from>
      <xdr:col>10</xdr:col>
      <xdr:colOff>306873</xdr:colOff>
      <xdr:row>1</xdr:row>
      <xdr:rowOff>36995</xdr:rowOff>
    </xdr:from>
    <xdr:to>
      <xdr:col>11</xdr:col>
      <xdr:colOff>311012</xdr:colOff>
      <xdr:row>3</xdr:row>
      <xdr:rowOff>228672</xdr:rowOff>
    </xdr:to>
    <xdr:pic>
      <xdr:nvPicPr>
        <xdr:cNvPr id="24" name="Imagen 14">
          <a:extLst>
            <a:ext uri="{FF2B5EF4-FFF2-40B4-BE49-F238E27FC236}">
              <a16:creationId xmlns:a16="http://schemas.microsoft.com/office/drawing/2014/main" id="{CE56C06F-78BB-41A5-8A1E-8727185E79F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10069" y="103256"/>
          <a:ext cx="641900" cy="7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211068</xdr:colOff>
      <xdr:row>1</xdr:row>
      <xdr:rowOff>33681</xdr:rowOff>
    </xdr:from>
    <xdr:ext cx="665231" cy="699743"/>
    <xdr:pic>
      <xdr:nvPicPr>
        <xdr:cNvPr id="25" name="Imagen 24">
          <a:extLst>
            <a:ext uri="{FF2B5EF4-FFF2-40B4-BE49-F238E27FC236}">
              <a16:creationId xmlns:a16="http://schemas.microsoft.com/office/drawing/2014/main" id="{02CC9513-85DF-4B37-AC57-EFCDA501AE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0168" y="100356"/>
          <a:ext cx="665231" cy="699743"/>
        </a:xfrm>
        <a:prstGeom prst="rect">
          <a:avLst/>
        </a:prstGeom>
      </xdr:spPr>
    </xdr:pic>
    <xdr:clientData/>
  </xdr:oneCellAnchor>
  <xdr:twoCellAnchor>
    <xdr:from>
      <xdr:col>1</xdr:col>
      <xdr:colOff>95250</xdr:colOff>
      <xdr:row>13</xdr:row>
      <xdr:rowOff>69850</xdr:rowOff>
    </xdr:from>
    <xdr:to>
      <xdr:col>11</xdr:col>
      <xdr:colOff>552450</xdr:colOff>
      <xdr:row>13</xdr:row>
      <xdr:rowOff>120650</xdr:rowOff>
    </xdr:to>
    <xdr:sp macro="" textlink="">
      <xdr:nvSpPr>
        <xdr:cNvPr id="26" name="Rectángulo 25">
          <a:extLst>
            <a:ext uri="{FF2B5EF4-FFF2-40B4-BE49-F238E27FC236}">
              <a16:creationId xmlns:a16="http://schemas.microsoft.com/office/drawing/2014/main" id="{70A45C4B-72E3-4FB4-A38F-D3A3596F2777}"/>
            </a:ext>
          </a:extLst>
        </xdr:cNvPr>
        <xdr:cNvSpPr/>
      </xdr:nvSpPr>
      <xdr:spPr>
        <a:xfrm>
          <a:off x="1200150" y="3048000"/>
          <a:ext cx="9569450" cy="5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463826</xdr:colOff>
      <xdr:row>6</xdr:row>
      <xdr:rowOff>57702</xdr:rowOff>
    </xdr:from>
    <xdr:to>
      <xdr:col>11</xdr:col>
      <xdr:colOff>350560</xdr:colOff>
      <xdr:row>10</xdr:row>
      <xdr:rowOff>76752</xdr:rowOff>
    </xdr:to>
    <xdr:sp macro="" textlink="">
      <xdr:nvSpPr>
        <xdr:cNvPr id="16" name="Rectángulo: esquinas redondeadas 15">
          <a:hlinkClick xmlns:r="http://schemas.openxmlformats.org/officeDocument/2006/relationships" r:id="rId6"/>
          <a:extLst>
            <a:ext uri="{FF2B5EF4-FFF2-40B4-BE49-F238E27FC236}">
              <a16:creationId xmlns:a16="http://schemas.microsoft.com/office/drawing/2014/main" id="{2A2556B3-3FDB-4B6C-9143-E5E4028514D7}"/>
            </a:ext>
          </a:extLst>
        </xdr:cNvPr>
        <xdr:cNvSpPr/>
      </xdr:nvSpPr>
      <xdr:spPr>
        <a:xfrm>
          <a:off x="8558696" y="1250398"/>
          <a:ext cx="1515647"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APERTURA</a:t>
          </a:r>
          <a:r>
            <a:rPr lang="es-CO" sz="1100" baseline="0">
              <a:solidFill>
                <a:schemeClr val="accent1">
                  <a:lumMod val="75000"/>
                </a:schemeClr>
              </a:solidFill>
            </a:rPr>
            <a:t> DE INFORMACIÓN Y DATOS ABIERTOS</a:t>
          </a:r>
          <a:endParaRPr lang="es-CO" sz="1100">
            <a:solidFill>
              <a:schemeClr val="accent1">
                <a:lumMod val="75000"/>
              </a:schemeClr>
            </a:solidFill>
          </a:endParaRPr>
        </a:p>
      </xdr:txBody>
    </xdr:sp>
    <xdr:clientData/>
  </xdr:twoCellAnchor>
  <xdr:twoCellAnchor>
    <xdr:from>
      <xdr:col>4</xdr:col>
      <xdr:colOff>469900</xdr:colOff>
      <xdr:row>13</xdr:row>
      <xdr:rowOff>139700</xdr:rowOff>
    </xdr:from>
    <xdr:to>
      <xdr:col>8</xdr:col>
      <xdr:colOff>662608</xdr:colOff>
      <xdr:row>17</xdr:row>
      <xdr:rowOff>12700</xdr:rowOff>
    </xdr:to>
    <xdr:sp macro="" textlink="">
      <xdr:nvSpPr>
        <xdr:cNvPr id="3" name="CuadroTexto 2">
          <a:extLst>
            <a:ext uri="{FF2B5EF4-FFF2-40B4-BE49-F238E27FC236}">
              <a16:creationId xmlns:a16="http://schemas.microsoft.com/office/drawing/2014/main" id="{7578D6F5-4AE4-4051-BE07-086027B9268C}"/>
            </a:ext>
          </a:extLst>
        </xdr:cNvPr>
        <xdr:cNvSpPr txBox="1"/>
      </xdr:nvSpPr>
      <xdr:spPr>
        <a:xfrm>
          <a:off x="3987248" y="2607917"/>
          <a:ext cx="4008230" cy="6018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a:t>PTEP</a:t>
          </a:r>
          <a:r>
            <a:rPr lang="es-CO" sz="3200" baseline="0"/>
            <a:t> </a:t>
          </a:r>
          <a:r>
            <a:rPr lang="es-CO" sz="3200" b="1" baseline="0">
              <a:solidFill>
                <a:sysClr val="windowText" lastClr="000000"/>
              </a:solidFill>
            </a:rPr>
            <a:t>2024</a:t>
          </a:r>
          <a:endParaRPr lang="es-CO" sz="3200" b="1">
            <a:solidFill>
              <a:sysClr val="windowText" lastClr="000000"/>
            </a:solidFill>
          </a:endParaRPr>
        </a:p>
      </xdr:txBody>
    </xdr:sp>
    <xdr:clientData/>
  </xdr:twoCellAnchor>
  <xdr:twoCellAnchor>
    <xdr:from>
      <xdr:col>1</xdr:col>
      <xdr:colOff>1203739</xdr:colOff>
      <xdr:row>10</xdr:row>
      <xdr:rowOff>160130</xdr:rowOff>
    </xdr:from>
    <xdr:to>
      <xdr:col>3</xdr:col>
      <xdr:colOff>478458</xdr:colOff>
      <xdr:row>13</xdr:row>
      <xdr:rowOff>2484</xdr:rowOff>
    </xdr:to>
    <xdr:sp macro="" textlink="">
      <xdr:nvSpPr>
        <xdr:cNvPr id="4" name="Rectángulo: esquinas redondeadas 3">
          <a:hlinkClick xmlns:r="http://schemas.openxmlformats.org/officeDocument/2006/relationships" r:id="rId7"/>
          <a:extLst>
            <a:ext uri="{FF2B5EF4-FFF2-40B4-BE49-F238E27FC236}">
              <a16:creationId xmlns:a16="http://schemas.microsoft.com/office/drawing/2014/main" id="{5F76ECFF-5B7B-4237-885A-076D9D7AA46D}"/>
            </a:ext>
          </a:extLst>
        </xdr:cNvPr>
        <xdr:cNvSpPr/>
      </xdr:nvSpPr>
      <xdr:spPr>
        <a:xfrm>
          <a:off x="1706217" y="2081695"/>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PARTICIPACIÓN E INNOVACIÓN EN LA GESTIÓN PÚBLICA</a:t>
          </a:r>
        </a:p>
      </xdr:txBody>
    </xdr:sp>
    <xdr:clientData/>
  </xdr:twoCellAnchor>
  <xdr:twoCellAnchor>
    <xdr:from>
      <xdr:col>4</xdr:col>
      <xdr:colOff>187739</xdr:colOff>
      <xdr:row>10</xdr:row>
      <xdr:rowOff>149087</xdr:rowOff>
    </xdr:from>
    <xdr:to>
      <xdr:col>5</xdr:col>
      <xdr:colOff>682763</xdr:colOff>
      <xdr:row>12</xdr:row>
      <xdr:rowOff>532571</xdr:rowOff>
    </xdr:to>
    <xdr:sp macro="" textlink="">
      <xdr:nvSpPr>
        <xdr:cNvPr id="7" name="Rectángulo: esquinas redondeadas 6">
          <a:hlinkClick xmlns:r="http://schemas.openxmlformats.org/officeDocument/2006/relationships" r:id="rId8"/>
          <a:extLst>
            <a:ext uri="{FF2B5EF4-FFF2-40B4-BE49-F238E27FC236}">
              <a16:creationId xmlns:a16="http://schemas.microsoft.com/office/drawing/2014/main" id="{A2B2A31B-3D58-41FD-B60A-A8885FA56DA2}"/>
            </a:ext>
          </a:extLst>
        </xdr:cNvPr>
        <xdr:cNvSpPr/>
      </xdr:nvSpPr>
      <xdr:spPr>
        <a:xfrm>
          <a:off x="3705087" y="2070652"/>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PROMOCIÓN DE LA INTEGRIDAD Y LA ÉTICA PÚBLICA</a:t>
          </a:r>
        </a:p>
      </xdr:txBody>
    </xdr:sp>
    <xdr:clientData/>
  </xdr:twoCellAnchor>
  <xdr:twoCellAnchor>
    <xdr:from>
      <xdr:col>6</xdr:col>
      <xdr:colOff>44174</xdr:colOff>
      <xdr:row>10</xdr:row>
      <xdr:rowOff>160132</xdr:rowOff>
    </xdr:from>
    <xdr:to>
      <xdr:col>7</xdr:col>
      <xdr:colOff>610980</xdr:colOff>
      <xdr:row>13</xdr:row>
      <xdr:rowOff>2486</xdr:rowOff>
    </xdr:to>
    <xdr:sp macro="" textlink="">
      <xdr:nvSpPr>
        <xdr:cNvPr id="8" name="Rectángulo: esquinas redondeadas 7">
          <a:hlinkClick xmlns:r="http://schemas.openxmlformats.org/officeDocument/2006/relationships" r:id="rId9"/>
          <a:extLst>
            <a:ext uri="{FF2B5EF4-FFF2-40B4-BE49-F238E27FC236}">
              <a16:creationId xmlns:a16="http://schemas.microsoft.com/office/drawing/2014/main" id="{577FCD3F-9DAE-4DDB-BF24-D231241CB726}"/>
            </a:ext>
          </a:extLst>
        </xdr:cNvPr>
        <xdr:cNvSpPr/>
      </xdr:nvSpPr>
      <xdr:spPr>
        <a:xfrm>
          <a:off x="5654261" y="2081697"/>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GESTIÓN DE RIESGOS DE CORRUPCIÓN - MAPAS DE RIESGO</a:t>
          </a:r>
        </a:p>
      </xdr:txBody>
    </xdr:sp>
    <xdr:clientData/>
  </xdr:twoCellAnchor>
  <xdr:twoCellAnchor>
    <xdr:from>
      <xdr:col>1</xdr:col>
      <xdr:colOff>319710</xdr:colOff>
      <xdr:row>5</xdr:row>
      <xdr:rowOff>168138</xdr:rowOff>
    </xdr:from>
    <xdr:to>
      <xdr:col>2</xdr:col>
      <xdr:colOff>646043</xdr:colOff>
      <xdr:row>10</xdr:row>
      <xdr:rowOff>4970</xdr:rowOff>
    </xdr:to>
    <xdr:sp macro="" textlink="">
      <xdr:nvSpPr>
        <xdr:cNvPr id="10" name="Rectángulo: esquinas redondeadas 9">
          <a:hlinkClick xmlns:r="http://schemas.openxmlformats.org/officeDocument/2006/relationships" r:id="rId10"/>
          <a:extLst>
            <a:ext uri="{FF2B5EF4-FFF2-40B4-BE49-F238E27FC236}">
              <a16:creationId xmlns:a16="http://schemas.microsoft.com/office/drawing/2014/main" id="{3F334DAC-D7FB-A282-00DA-DF1E5B5F5B54}"/>
            </a:ext>
          </a:extLst>
        </xdr:cNvPr>
        <xdr:cNvSpPr/>
      </xdr:nvSpPr>
      <xdr:spPr>
        <a:xfrm>
          <a:off x="822188" y="1178616"/>
          <a:ext cx="1546638"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TRANSPARENCIA Y ACCESO A LA INFORMACIÓN</a:t>
          </a:r>
        </a:p>
      </xdr:txBody>
    </xdr:sp>
    <xdr:clientData/>
  </xdr:twoCellAnchor>
  <xdr:twoCellAnchor>
    <xdr:from>
      <xdr:col>7</xdr:col>
      <xdr:colOff>49695</xdr:colOff>
      <xdr:row>6</xdr:row>
      <xdr:rowOff>46105</xdr:rowOff>
    </xdr:from>
    <xdr:to>
      <xdr:col>9</xdr:col>
      <xdr:colOff>15666</xdr:colOff>
      <xdr:row>10</xdr:row>
      <xdr:rowOff>65155</xdr:rowOff>
    </xdr:to>
    <xdr:sp macro="" textlink="">
      <xdr:nvSpPr>
        <xdr:cNvPr id="11" name="Rectángulo: esquinas redondeadas 10">
          <a:hlinkClick xmlns:r="http://schemas.openxmlformats.org/officeDocument/2006/relationships" r:id="rId11"/>
          <a:extLst>
            <a:ext uri="{FF2B5EF4-FFF2-40B4-BE49-F238E27FC236}">
              <a16:creationId xmlns:a16="http://schemas.microsoft.com/office/drawing/2014/main" id="{0A08E39E-B320-4B51-960B-66E7467E5CB8}"/>
            </a:ext>
          </a:extLst>
        </xdr:cNvPr>
        <xdr:cNvSpPr/>
      </xdr:nvSpPr>
      <xdr:spPr>
        <a:xfrm>
          <a:off x="6620565" y="1238801"/>
          <a:ext cx="1489971"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RACIONALIZACIÓN DE TRÁMITES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41562</xdr:colOff>
      <xdr:row>0</xdr:row>
      <xdr:rowOff>0</xdr:rowOff>
    </xdr:from>
    <xdr:to>
      <xdr:col>24</xdr:col>
      <xdr:colOff>685248</xdr:colOff>
      <xdr:row>3</xdr:row>
      <xdr:rowOff>113610</xdr:rowOff>
    </xdr:to>
    <xdr:pic>
      <xdr:nvPicPr>
        <xdr:cNvPr id="2" name="Imagen 1">
          <a:extLst>
            <a:ext uri="{FF2B5EF4-FFF2-40B4-BE49-F238E27FC236}">
              <a16:creationId xmlns:a16="http://schemas.microsoft.com/office/drawing/2014/main" id="{A989C5EA-1657-4493-9CD1-60A145EFFD3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7254487" y="236394"/>
          <a:ext cx="643686"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41562</xdr:colOff>
      <xdr:row>0</xdr:row>
      <xdr:rowOff>0</xdr:rowOff>
    </xdr:from>
    <xdr:to>
      <xdr:col>24</xdr:col>
      <xdr:colOff>685248</xdr:colOff>
      <xdr:row>3</xdr:row>
      <xdr:rowOff>113610</xdr:rowOff>
    </xdr:to>
    <xdr:pic>
      <xdr:nvPicPr>
        <xdr:cNvPr id="2" name="Imagen 1">
          <a:extLst>
            <a:ext uri="{FF2B5EF4-FFF2-40B4-BE49-F238E27FC236}">
              <a16:creationId xmlns:a16="http://schemas.microsoft.com/office/drawing/2014/main" id="{11699DA1-D1B3-4E6A-9778-F936A595F37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228212" y="0"/>
          <a:ext cx="643686" cy="6851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CAB4-2CA8-49AC-89CB-B0E4FD6CF2A6}">
  <sheetPr codeName="Hoja1"/>
  <dimension ref="B1:L13"/>
  <sheetViews>
    <sheetView showGridLines="0" topLeftCell="B1" zoomScale="115" zoomScaleNormal="115" workbookViewId="0">
      <selection activeCell="G21" sqref="G21"/>
    </sheetView>
  </sheetViews>
  <sheetFormatPr baseColWidth="10" defaultColWidth="11.453125" defaultRowHeight="14.5" x14ac:dyDescent="0.35"/>
  <cols>
    <col min="1" max="1" width="7.1796875" customWidth="1"/>
    <col min="2" max="2" width="17.453125" customWidth="1"/>
    <col min="3" max="3" width="14.81640625" customWidth="1"/>
    <col min="5" max="5" width="14.81640625" customWidth="1"/>
    <col min="6" max="6" width="15.1796875" customWidth="1"/>
    <col min="7" max="7" width="13.7265625" customWidth="1"/>
    <col min="10" max="10" width="13.7265625" customWidth="1"/>
    <col min="11" max="11" width="9.54296875" customWidth="1"/>
    <col min="12" max="12" width="9.453125" customWidth="1"/>
  </cols>
  <sheetData>
    <row r="1" spans="2:12" ht="5.25" customHeight="1" x14ac:dyDescent="0.35"/>
    <row r="2" spans="2:12" ht="20.25" customHeight="1" x14ac:dyDescent="0.35">
      <c r="B2" s="186"/>
      <c r="C2" s="183" t="s">
        <v>0</v>
      </c>
      <c r="D2" s="184"/>
      <c r="E2" s="184"/>
      <c r="F2" s="184"/>
      <c r="G2" s="184"/>
      <c r="H2" s="184"/>
      <c r="I2" s="184"/>
      <c r="J2" s="185"/>
      <c r="K2" s="189"/>
      <c r="L2" s="189"/>
    </row>
    <row r="3" spans="2:12" ht="20.25" customHeight="1" x14ac:dyDescent="0.35">
      <c r="B3" s="187"/>
      <c r="C3" s="183" t="s">
        <v>1</v>
      </c>
      <c r="D3" s="184"/>
      <c r="E3" s="184"/>
      <c r="F3" s="184"/>
      <c r="G3" s="184"/>
      <c r="H3" s="184"/>
      <c r="I3" s="184"/>
      <c r="J3" s="185"/>
      <c r="K3" s="189"/>
      <c r="L3" s="189"/>
    </row>
    <row r="4" spans="2:12" ht="20.25" customHeight="1" x14ac:dyDescent="0.35">
      <c r="B4" s="188"/>
      <c r="C4" s="183" t="s">
        <v>2</v>
      </c>
      <c r="D4" s="184"/>
      <c r="E4" s="184"/>
      <c r="F4" s="185"/>
      <c r="G4" s="183" t="s">
        <v>3</v>
      </c>
      <c r="H4" s="184"/>
      <c r="I4" s="184"/>
      <c r="J4" s="185"/>
      <c r="K4" s="189"/>
      <c r="L4" s="189"/>
    </row>
    <row r="13" spans="2:12" ht="42.65" customHeight="1" x14ac:dyDescent="0.35"/>
  </sheetData>
  <mergeCells count="6">
    <mergeCell ref="C2:J2"/>
    <mergeCell ref="C3:J3"/>
    <mergeCell ref="B2:B4"/>
    <mergeCell ref="K2:L4"/>
    <mergeCell ref="C4:F4"/>
    <mergeCell ref="G4:J4"/>
  </mergeCells>
  <pageMargins left="0.7" right="0.7" top="0.75" bottom="0.75" header="0.3" footer="0.3"/>
  <pageSetup scale="75" orientation="landscape" r:id="rId1"/>
  <headerFooter>
    <oddFooter>&amp;LDO-FR-009_V.01&amp;CLa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E880-C920-4C8B-8165-893B04535A01}">
  <dimension ref="A1:J29"/>
  <sheetViews>
    <sheetView showGridLines="0" topLeftCell="A5" zoomScale="115" zoomScaleNormal="115" workbookViewId="0">
      <selection activeCell="I9" sqref="I9"/>
    </sheetView>
  </sheetViews>
  <sheetFormatPr baseColWidth="10" defaultColWidth="11.453125" defaultRowHeight="14.5" x14ac:dyDescent="0.35"/>
  <cols>
    <col min="1" max="1" width="19.1796875" customWidth="1"/>
    <col min="2" max="2" width="32.54296875" customWidth="1"/>
    <col min="3" max="3" width="14" customWidth="1"/>
    <col min="4" max="4" width="16.1796875" customWidth="1"/>
    <col min="6" max="6" width="17.54296875" customWidth="1"/>
    <col min="8" max="8" width="18" customWidth="1"/>
    <col min="9" max="9" width="35.54296875" customWidth="1"/>
    <col min="10" max="10" width="20.81640625" customWidth="1"/>
  </cols>
  <sheetData>
    <row r="1" spans="1:10" ht="15" customHeight="1" thickBot="1" x14ac:dyDescent="0.4">
      <c r="A1" s="214" t="s">
        <v>328</v>
      </c>
      <c r="B1" s="215"/>
      <c r="C1" s="215"/>
      <c r="D1" s="215"/>
      <c r="E1" s="215"/>
      <c r="F1" s="215"/>
      <c r="G1" s="215"/>
      <c r="H1" s="91"/>
      <c r="I1" s="91"/>
      <c r="J1" s="91"/>
    </row>
    <row r="2" spans="1:10" ht="15" thickBot="1" x14ac:dyDescent="0.4">
      <c r="A2" s="57" t="s">
        <v>5</v>
      </c>
      <c r="B2" s="55" t="s">
        <v>6</v>
      </c>
      <c r="C2" s="55" t="s">
        <v>7</v>
      </c>
      <c r="D2" s="201" t="s">
        <v>8</v>
      </c>
      <c r="E2" s="202"/>
      <c r="F2" s="55" t="s">
        <v>9</v>
      </c>
      <c r="G2" s="57" t="s">
        <v>10</v>
      </c>
      <c r="H2" s="198" t="s">
        <v>11</v>
      </c>
      <c r="I2" s="196" t="s">
        <v>12</v>
      </c>
      <c r="J2" s="196" t="s">
        <v>13</v>
      </c>
    </row>
    <row r="3" spans="1:10" ht="15" thickBot="1" x14ac:dyDescent="0.4">
      <c r="A3" s="58"/>
      <c r="B3" s="59"/>
      <c r="C3" s="59"/>
      <c r="D3" s="1" t="s">
        <v>14</v>
      </c>
      <c r="E3" s="3" t="s">
        <v>15</v>
      </c>
      <c r="F3" s="59"/>
      <c r="G3" s="58"/>
      <c r="H3" s="198"/>
      <c r="I3" s="197"/>
      <c r="J3" s="197"/>
    </row>
    <row r="4" spans="1:10" ht="89.15" customHeight="1" x14ac:dyDescent="0.35">
      <c r="A4" s="56" t="s">
        <v>329</v>
      </c>
      <c r="B4" s="44" t="s">
        <v>330</v>
      </c>
      <c r="C4" s="19" t="s">
        <v>18</v>
      </c>
      <c r="D4" s="5">
        <v>45292</v>
      </c>
      <c r="E4" s="5">
        <v>45641</v>
      </c>
      <c r="F4" s="19" t="s">
        <v>331</v>
      </c>
      <c r="G4" s="56" t="s">
        <v>332</v>
      </c>
      <c r="H4" s="153">
        <v>0.5</v>
      </c>
      <c r="I4" s="72" t="s">
        <v>370</v>
      </c>
      <c r="J4" s="78" t="s">
        <v>372</v>
      </c>
    </row>
    <row r="5" spans="1:10" ht="72" customHeight="1" x14ac:dyDescent="0.35">
      <c r="A5" s="190" t="s">
        <v>333</v>
      </c>
      <c r="B5" s="43" t="s">
        <v>334</v>
      </c>
      <c r="C5" s="15" t="s">
        <v>18</v>
      </c>
      <c r="D5" s="5">
        <v>45292</v>
      </c>
      <c r="E5" s="5">
        <v>45473</v>
      </c>
      <c r="F5" s="15" t="s">
        <v>335</v>
      </c>
      <c r="G5" s="17" t="s">
        <v>336</v>
      </c>
      <c r="H5" s="153">
        <v>1</v>
      </c>
      <c r="I5" s="94" t="s">
        <v>371</v>
      </c>
      <c r="J5" s="78" t="s">
        <v>371</v>
      </c>
    </row>
    <row r="6" spans="1:10" ht="72" customHeight="1" thickBot="1" x14ac:dyDescent="0.4">
      <c r="A6" s="192"/>
      <c r="B6" s="43" t="s">
        <v>337</v>
      </c>
      <c r="C6" s="15" t="s">
        <v>18</v>
      </c>
      <c r="D6" s="5">
        <v>45444</v>
      </c>
      <c r="E6" s="5">
        <v>45657</v>
      </c>
      <c r="F6" s="15" t="s">
        <v>338</v>
      </c>
      <c r="G6" s="17" t="s">
        <v>339</v>
      </c>
      <c r="H6" s="153">
        <v>0</v>
      </c>
      <c r="I6" s="95"/>
      <c r="J6" s="78" t="s">
        <v>374</v>
      </c>
    </row>
    <row r="7" spans="1:10" ht="72.75" customHeight="1" thickBot="1" x14ac:dyDescent="0.4">
      <c r="A7" s="17" t="s">
        <v>340</v>
      </c>
      <c r="B7" s="44" t="s">
        <v>341</v>
      </c>
      <c r="C7" s="15" t="s">
        <v>18</v>
      </c>
      <c r="D7" s="5">
        <v>45292</v>
      </c>
      <c r="E7" s="5">
        <v>45641</v>
      </c>
      <c r="F7" s="15" t="s">
        <v>342</v>
      </c>
      <c r="G7" s="17" t="s">
        <v>343</v>
      </c>
      <c r="H7" s="166">
        <v>0.4</v>
      </c>
      <c r="I7" s="72" t="s">
        <v>344</v>
      </c>
      <c r="J7" s="78" t="s">
        <v>373</v>
      </c>
    </row>
    <row r="8" spans="1:10" ht="45" customHeight="1" thickBot="1" x14ac:dyDescent="0.55000000000000004">
      <c r="H8" s="168">
        <f>AVERAGE(H4:H7)</f>
        <v>0.47499999999999998</v>
      </c>
      <c r="I8" s="178" t="s">
        <v>381</v>
      </c>
    </row>
    <row r="9" spans="1:10" ht="60.75" customHeight="1" thickBot="1" x14ac:dyDescent="0.55000000000000004">
      <c r="H9" s="168">
        <f>AVERAGE(H4:H7)</f>
        <v>0.47499999999999998</v>
      </c>
      <c r="I9" s="178" t="s">
        <v>380</v>
      </c>
    </row>
    <row r="10" spans="1:10" ht="60.75" customHeight="1" x14ac:dyDescent="0.35"/>
    <row r="11" spans="1:10" ht="60.75" customHeight="1" x14ac:dyDescent="0.35"/>
    <row r="12" spans="1:10" ht="15" customHeight="1" x14ac:dyDescent="0.35"/>
    <row r="13" spans="1:10" ht="63.75" customHeight="1" x14ac:dyDescent="0.35"/>
    <row r="14" spans="1:10" ht="63.75" customHeight="1" x14ac:dyDescent="0.35"/>
    <row r="15" spans="1:10" ht="63.75" customHeight="1" x14ac:dyDescent="0.35"/>
    <row r="16" spans="1:10" ht="63.75" customHeight="1" x14ac:dyDescent="0.35"/>
    <row r="17" ht="63.75" customHeight="1" x14ac:dyDescent="0.35"/>
    <row r="18" ht="15" customHeight="1" x14ac:dyDescent="0.35"/>
    <row r="19" ht="63" customHeight="1" x14ac:dyDescent="0.35"/>
    <row r="20" ht="63" customHeight="1" x14ac:dyDescent="0.35"/>
    <row r="21" ht="63" customHeight="1" x14ac:dyDescent="0.35"/>
    <row r="22" ht="63" customHeight="1" x14ac:dyDescent="0.35"/>
    <row r="23" ht="15" customHeight="1" x14ac:dyDescent="0.35"/>
    <row r="25" ht="26.25" customHeight="1" x14ac:dyDescent="0.35"/>
    <row r="29" ht="15.75" customHeight="1" x14ac:dyDescent="0.35"/>
  </sheetData>
  <mergeCells count="6">
    <mergeCell ref="J2:J3"/>
    <mergeCell ref="A1:G1"/>
    <mergeCell ref="D2:E2"/>
    <mergeCell ref="A5:A6"/>
    <mergeCell ref="H2:H3"/>
    <mergeCell ref="I2:I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225B-006B-489E-94B2-30C934AA8526}">
  <dimension ref="A1:D15"/>
  <sheetViews>
    <sheetView tabSelected="1" topLeftCell="A6" workbookViewId="0">
      <selection activeCell="C2" sqref="C2:C10"/>
    </sheetView>
  </sheetViews>
  <sheetFormatPr baseColWidth="10" defaultColWidth="11.453125" defaultRowHeight="14.5" x14ac:dyDescent="0.35"/>
  <cols>
    <col min="1" max="1" width="57" customWidth="1"/>
    <col min="2" max="2" width="29.7265625" customWidth="1"/>
    <col min="3" max="3" width="34" customWidth="1"/>
    <col min="4" max="4" width="44.1796875" customWidth="1"/>
  </cols>
  <sheetData>
    <row r="1" spans="1:4" ht="15" thickBot="1" x14ac:dyDescent="0.4">
      <c r="A1" s="22" t="s">
        <v>345</v>
      </c>
      <c r="B1" s="165" t="s">
        <v>379</v>
      </c>
      <c r="C1" s="270" t="s">
        <v>390</v>
      </c>
      <c r="D1" s="271"/>
    </row>
    <row r="2" spans="1:4" ht="27" customHeight="1" x14ac:dyDescent="0.35">
      <c r="A2" s="13" t="s">
        <v>346</v>
      </c>
      <c r="B2" s="263">
        <v>0.79</v>
      </c>
      <c r="C2" s="212" t="s">
        <v>395</v>
      </c>
      <c r="D2" s="274" t="s">
        <v>396</v>
      </c>
    </row>
    <row r="3" spans="1:4" ht="27" customHeight="1" x14ac:dyDescent="0.35">
      <c r="A3" s="12" t="s">
        <v>347</v>
      </c>
      <c r="B3" s="264">
        <v>0.77</v>
      </c>
      <c r="C3" s="272"/>
      <c r="D3" s="275"/>
    </row>
    <row r="4" spans="1:4" ht="62.5" customHeight="1" x14ac:dyDescent="0.35">
      <c r="A4" s="12" t="s">
        <v>348</v>
      </c>
      <c r="B4" s="266">
        <v>0.93</v>
      </c>
      <c r="C4" s="272"/>
      <c r="D4" s="275"/>
    </row>
    <row r="5" spans="1:4" ht="27" customHeight="1" x14ac:dyDescent="0.35">
      <c r="A5" s="12" t="s">
        <v>349</v>
      </c>
      <c r="B5" s="266">
        <v>1</v>
      </c>
      <c r="C5" s="272"/>
      <c r="D5" s="275"/>
    </row>
    <row r="6" spans="1:4" ht="58" customHeight="1" x14ac:dyDescent="0.35">
      <c r="A6" s="49" t="s">
        <v>350</v>
      </c>
      <c r="B6" s="268">
        <v>0.3</v>
      </c>
      <c r="C6" s="272"/>
      <c r="D6" s="275"/>
    </row>
    <row r="7" spans="1:4" ht="58" customHeight="1" x14ac:dyDescent="0.35">
      <c r="A7" s="48" t="s">
        <v>351</v>
      </c>
      <c r="B7" s="261">
        <v>0.55000000000000004</v>
      </c>
      <c r="C7" s="272"/>
      <c r="D7" s="275"/>
    </row>
    <row r="8" spans="1:4" ht="58" customHeight="1" x14ac:dyDescent="0.35">
      <c r="A8" s="12" t="s">
        <v>352</v>
      </c>
      <c r="B8" s="266">
        <v>0.84</v>
      </c>
      <c r="C8" s="272"/>
      <c r="D8" s="275"/>
    </row>
    <row r="9" spans="1:4" ht="58" customHeight="1" x14ac:dyDescent="0.35">
      <c r="A9" s="20" t="s">
        <v>353</v>
      </c>
      <c r="B9" s="267">
        <v>0.83</v>
      </c>
      <c r="C9" s="272"/>
      <c r="D9" s="275"/>
    </row>
    <row r="10" spans="1:4" ht="58" customHeight="1" thickBot="1" x14ac:dyDescent="0.4">
      <c r="A10" s="13" t="s">
        <v>354</v>
      </c>
      <c r="B10" s="262">
        <v>0.48</v>
      </c>
      <c r="C10" s="273"/>
      <c r="D10" s="276"/>
    </row>
    <row r="11" spans="1:4" ht="63" customHeight="1" thickBot="1" x14ac:dyDescent="0.4">
      <c r="B11" s="265">
        <f>AVERAGE(B2:B10)</f>
        <v>0.72111111111111115</v>
      </c>
      <c r="C11" s="259" t="s">
        <v>389</v>
      </c>
      <c r="D11" s="260"/>
    </row>
    <row r="12" spans="1:4" ht="34" customHeight="1" thickBot="1" x14ac:dyDescent="0.4">
      <c r="B12" s="269">
        <f>(56%+46%+86%+100%+18%+28%+59%+83%+48%)/9</f>
        <v>0.5822222222222222</v>
      </c>
      <c r="C12" s="259" t="s">
        <v>382</v>
      </c>
      <c r="D12" s="260"/>
    </row>
    <row r="14" spans="1:4" x14ac:dyDescent="0.35">
      <c r="A14" t="s">
        <v>391</v>
      </c>
      <c r="B14" t="s">
        <v>392</v>
      </c>
    </row>
    <row r="15" spans="1:4" x14ac:dyDescent="0.35">
      <c r="A15" t="s">
        <v>393</v>
      </c>
      <c r="B15" t="s">
        <v>394</v>
      </c>
    </row>
  </sheetData>
  <mergeCells count="5">
    <mergeCell ref="C11:D11"/>
    <mergeCell ref="C12:D12"/>
    <mergeCell ref="C1:D1"/>
    <mergeCell ref="C2:C10"/>
    <mergeCell ref="D2: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A877-9351-4CEF-A5D5-BC1FAE654930}">
  <sheetPr codeName="Hoja6"/>
  <dimension ref="A1:J15"/>
  <sheetViews>
    <sheetView topLeftCell="C4" zoomScale="90" zoomScaleNormal="90" workbookViewId="0">
      <selection activeCell="H15" sqref="H15"/>
    </sheetView>
  </sheetViews>
  <sheetFormatPr baseColWidth="10" defaultColWidth="11.453125" defaultRowHeight="14.5" x14ac:dyDescent="0.35"/>
  <cols>
    <col min="1" max="1" width="16.7265625" customWidth="1"/>
    <col min="2" max="2" width="35" customWidth="1"/>
    <col min="3" max="3" width="20.1796875" customWidth="1"/>
    <col min="6" max="6" width="17.54296875" customWidth="1"/>
    <col min="7" max="7" width="29.453125" customWidth="1"/>
    <col min="8" max="8" width="29.1796875" customWidth="1"/>
    <col min="9" max="9" width="63.7265625" customWidth="1"/>
    <col min="10" max="10" width="92.6328125" customWidth="1"/>
  </cols>
  <sheetData>
    <row r="1" spans="1:10" ht="15.75" customHeight="1" x14ac:dyDescent="0.35">
      <c r="A1" s="199" t="s">
        <v>4</v>
      </c>
      <c r="B1" s="200"/>
      <c r="C1" s="200"/>
      <c r="D1" s="200"/>
      <c r="E1" s="200"/>
      <c r="F1" s="200"/>
      <c r="G1" s="200"/>
    </row>
    <row r="2" spans="1:10" ht="15" customHeight="1" x14ac:dyDescent="0.35">
      <c r="A2" s="57" t="s">
        <v>5</v>
      </c>
      <c r="B2" s="55" t="s">
        <v>6</v>
      </c>
      <c r="C2" s="55" t="s">
        <v>7</v>
      </c>
      <c r="D2" s="201" t="s">
        <v>8</v>
      </c>
      <c r="E2" s="202"/>
      <c r="F2" s="55" t="s">
        <v>9</v>
      </c>
      <c r="G2" s="55" t="s">
        <v>10</v>
      </c>
      <c r="H2" s="198" t="s">
        <v>11</v>
      </c>
      <c r="I2" s="196" t="s">
        <v>12</v>
      </c>
      <c r="J2" s="196" t="s">
        <v>13</v>
      </c>
    </row>
    <row r="3" spans="1:10" x14ac:dyDescent="0.35">
      <c r="A3" s="58"/>
      <c r="B3" s="59"/>
      <c r="C3" s="59"/>
      <c r="D3" s="1" t="s">
        <v>14</v>
      </c>
      <c r="E3" s="3" t="s">
        <v>15</v>
      </c>
      <c r="F3" s="59"/>
      <c r="G3" s="30"/>
      <c r="H3" s="198"/>
      <c r="I3" s="197"/>
      <c r="J3" s="197"/>
    </row>
    <row r="4" spans="1:10" ht="76.5" customHeight="1" x14ac:dyDescent="0.35">
      <c r="A4" s="193" t="s">
        <v>16</v>
      </c>
      <c r="B4" s="15" t="s">
        <v>17</v>
      </c>
      <c r="C4" s="15" t="s">
        <v>18</v>
      </c>
      <c r="D4" s="32">
        <v>45292</v>
      </c>
      <c r="E4" s="32">
        <v>45657</v>
      </c>
      <c r="F4" s="15" t="s">
        <v>19</v>
      </c>
      <c r="G4" s="17" t="s">
        <v>20</v>
      </c>
      <c r="H4" s="153">
        <v>1</v>
      </c>
      <c r="I4" s="83" t="s">
        <v>21</v>
      </c>
      <c r="J4" s="83" t="s">
        <v>361</v>
      </c>
    </row>
    <row r="5" spans="1:10" ht="73.5" customHeight="1" x14ac:dyDescent="0.35">
      <c r="A5" s="194"/>
      <c r="B5" s="151" t="s">
        <v>22</v>
      </c>
      <c r="C5" s="69" t="s">
        <v>18</v>
      </c>
      <c r="D5" s="32">
        <v>45292</v>
      </c>
      <c r="E5" s="32">
        <v>45657</v>
      </c>
      <c r="F5" s="69" t="s">
        <v>23</v>
      </c>
      <c r="G5" s="70" t="s">
        <v>24</v>
      </c>
      <c r="H5" s="153">
        <v>1</v>
      </c>
      <c r="I5" s="157" t="s">
        <v>25</v>
      </c>
      <c r="J5" s="21" t="s">
        <v>362</v>
      </c>
    </row>
    <row r="6" spans="1:10" ht="88.5" customHeight="1" x14ac:dyDescent="0.35">
      <c r="A6" s="195"/>
      <c r="B6" s="15" t="s">
        <v>26</v>
      </c>
      <c r="C6" s="15" t="s">
        <v>18</v>
      </c>
      <c r="D6" s="32">
        <v>45292</v>
      </c>
      <c r="E6" s="32">
        <v>45657</v>
      </c>
      <c r="F6" s="15" t="s">
        <v>27</v>
      </c>
      <c r="G6" s="2" t="s">
        <v>28</v>
      </c>
      <c r="H6" s="153">
        <v>0.5</v>
      </c>
      <c r="I6" s="74" t="s">
        <v>29</v>
      </c>
      <c r="J6" s="11" t="s">
        <v>363</v>
      </c>
    </row>
    <row r="7" spans="1:10" ht="97" customHeight="1" x14ac:dyDescent="0.35">
      <c r="A7" s="190" t="s">
        <v>30</v>
      </c>
      <c r="B7" s="47" t="s">
        <v>31</v>
      </c>
      <c r="C7" s="47" t="s">
        <v>32</v>
      </c>
      <c r="D7" s="32">
        <v>45292</v>
      </c>
      <c r="E7" s="32">
        <v>45657</v>
      </c>
      <c r="F7" s="15" t="s">
        <v>33</v>
      </c>
      <c r="G7" s="17" t="s">
        <v>34</v>
      </c>
      <c r="H7" s="153">
        <v>1</v>
      </c>
      <c r="I7" s="75" t="s">
        <v>35</v>
      </c>
      <c r="J7" s="75" t="s">
        <v>386</v>
      </c>
    </row>
    <row r="8" spans="1:10" ht="98.5" customHeight="1" x14ac:dyDescent="0.35">
      <c r="A8" s="192"/>
      <c r="B8" s="47" t="s">
        <v>36</v>
      </c>
      <c r="C8" s="47" t="s">
        <v>32</v>
      </c>
      <c r="D8" s="32">
        <v>45292</v>
      </c>
      <c r="E8" s="32">
        <v>45657</v>
      </c>
      <c r="F8" s="16" t="s">
        <v>37</v>
      </c>
      <c r="G8" s="17" t="s">
        <v>38</v>
      </c>
      <c r="H8" s="153">
        <v>0.55000000000000004</v>
      </c>
      <c r="I8" s="76" t="s">
        <v>39</v>
      </c>
      <c r="J8" s="76" t="s">
        <v>385</v>
      </c>
    </row>
    <row r="9" spans="1:10" ht="105.65" customHeight="1" x14ac:dyDescent="0.35">
      <c r="A9" s="190" t="s">
        <v>40</v>
      </c>
      <c r="B9" s="15" t="s">
        <v>41</v>
      </c>
      <c r="C9" s="62" t="s">
        <v>42</v>
      </c>
      <c r="D9" s="4">
        <v>45505</v>
      </c>
      <c r="E9" s="4">
        <v>45641</v>
      </c>
      <c r="F9" s="17" t="s">
        <v>43</v>
      </c>
      <c r="G9" s="17" t="s">
        <v>44</v>
      </c>
      <c r="H9" s="11" t="s">
        <v>278</v>
      </c>
      <c r="I9" s="71"/>
      <c r="J9" s="11" t="s">
        <v>278</v>
      </c>
    </row>
    <row r="10" spans="1:10" ht="105.65" customHeight="1" x14ac:dyDescent="0.35">
      <c r="A10" s="191"/>
      <c r="B10" s="15" t="s">
        <v>45</v>
      </c>
      <c r="C10" s="31" t="s">
        <v>42</v>
      </c>
      <c r="D10" s="4">
        <v>45505</v>
      </c>
      <c r="E10" s="4">
        <v>45641</v>
      </c>
      <c r="F10" s="17" t="s">
        <v>43</v>
      </c>
      <c r="G10" s="17" t="s">
        <v>46</v>
      </c>
      <c r="H10" s="11" t="s">
        <v>278</v>
      </c>
      <c r="I10" s="71"/>
      <c r="J10" s="11" t="s">
        <v>278</v>
      </c>
    </row>
    <row r="11" spans="1:10" ht="84.65" customHeight="1" x14ac:dyDescent="0.35">
      <c r="A11" s="192"/>
      <c r="B11" s="15" t="s">
        <v>47</v>
      </c>
      <c r="C11" s="31" t="s">
        <v>42</v>
      </c>
      <c r="D11" s="4">
        <v>45505</v>
      </c>
      <c r="E11" s="4">
        <v>45641</v>
      </c>
      <c r="F11" s="17" t="s">
        <v>43</v>
      </c>
      <c r="G11" s="17" t="s">
        <v>48</v>
      </c>
      <c r="H11" s="154" t="s">
        <v>278</v>
      </c>
      <c r="I11" s="71"/>
      <c r="J11" s="154" t="s">
        <v>278</v>
      </c>
    </row>
    <row r="12" spans="1:10" ht="132" customHeight="1" x14ac:dyDescent="0.35">
      <c r="A12" s="10" t="s">
        <v>49</v>
      </c>
      <c r="B12" s="15" t="s">
        <v>50</v>
      </c>
      <c r="C12" s="15" t="s">
        <v>51</v>
      </c>
      <c r="D12" s="33">
        <v>45323</v>
      </c>
      <c r="E12" s="33">
        <v>45657</v>
      </c>
      <c r="F12" s="19" t="s">
        <v>52</v>
      </c>
      <c r="G12" s="17" t="s">
        <v>53</v>
      </c>
      <c r="H12" s="107">
        <v>0.5</v>
      </c>
      <c r="I12" s="155" t="s">
        <v>54</v>
      </c>
      <c r="J12" s="156" t="s">
        <v>355</v>
      </c>
    </row>
    <row r="13" spans="1:10" ht="169.5" customHeight="1" thickBot="1" x14ac:dyDescent="0.4">
      <c r="A13" s="10" t="s">
        <v>55</v>
      </c>
      <c r="B13" s="15" t="s">
        <v>56</v>
      </c>
      <c r="C13" s="15" t="s">
        <v>57</v>
      </c>
      <c r="D13" s="32">
        <v>45383</v>
      </c>
      <c r="E13" s="32">
        <v>45657</v>
      </c>
      <c r="F13" s="15" t="s">
        <v>58</v>
      </c>
      <c r="G13" s="17" t="s">
        <v>59</v>
      </c>
      <c r="H13" s="171">
        <v>1</v>
      </c>
      <c r="I13" s="181"/>
      <c r="J13" s="152" t="s">
        <v>360</v>
      </c>
    </row>
    <row r="14" spans="1:10" ht="21.5" thickBot="1" x14ac:dyDescent="0.55000000000000004">
      <c r="H14" s="168">
        <f>AVERAGE(H4:H13)</f>
        <v>0.79285714285714282</v>
      </c>
      <c r="I14" s="178" t="s">
        <v>381</v>
      </c>
    </row>
    <row r="15" spans="1:10" ht="21.5" thickBot="1" x14ac:dyDescent="0.55000000000000004">
      <c r="H15" s="168">
        <f>(100%+100%+50%+100%+55%+0%+0%+0%+50%+100%)/10</f>
        <v>0.55499999999999994</v>
      </c>
      <c r="I15" s="178" t="s">
        <v>380</v>
      </c>
    </row>
  </sheetData>
  <mergeCells count="8">
    <mergeCell ref="A1:G1"/>
    <mergeCell ref="D2:E2"/>
    <mergeCell ref="A9:A11"/>
    <mergeCell ref="A4:A6"/>
    <mergeCell ref="A7:A8"/>
    <mergeCell ref="I2:I3"/>
    <mergeCell ref="J2:J3"/>
    <mergeCell ref="H2: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012E-96A3-4641-ADFE-CE86CC92C846}">
  <sheetPr codeName="Hoja5"/>
  <dimension ref="A1:J16"/>
  <sheetViews>
    <sheetView topLeftCell="A10" zoomScaleNormal="100" workbookViewId="0">
      <selection activeCell="F20" sqref="F20"/>
    </sheetView>
  </sheetViews>
  <sheetFormatPr baseColWidth="10" defaultColWidth="11.453125" defaultRowHeight="14.5" x14ac:dyDescent="0.35"/>
  <cols>
    <col min="1" max="1" width="20.453125" customWidth="1"/>
    <col min="2" max="2" width="45.453125" customWidth="1"/>
    <col min="3" max="3" width="14.81640625" customWidth="1"/>
    <col min="6" max="6" width="22.453125" customWidth="1"/>
    <col min="7" max="7" width="19.1796875" customWidth="1"/>
    <col min="8" max="8" width="23.1796875" customWidth="1"/>
    <col min="9" max="9" width="63.453125" customWidth="1"/>
    <col min="10" max="10" width="62" customWidth="1"/>
  </cols>
  <sheetData>
    <row r="1" spans="1:10" ht="15.75" customHeight="1" x14ac:dyDescent="0.35">
      <c r="A1" s="145" t="s">
        <v>60</v>
      </c>
      <c r="B1" s="146"/>
      <c r="C1" s="146"/>
      <c r="D1" s="146"/>
      <c r="E1" s="146"/>
      <c r="F1" s="146"/>
      <c r="G1" s="146"/>
    </row>
    <row r="2" spans="1:10" ht="15.75" customHeight="1" x14ac:dyDescent="0.35">
      <c r="A2" s="57" t="s">
        <v>5</v>
      </c>
      <c r="B2" s="55" t="s">
        <v>6</v>
      </c>
      <c r="C2" s="55" t="s">
        <v>7</v>
      </c>
      <c r="D2" s="55" t="s">
        <v>8</v>
      </c>
      <c r="E2" s="147"/>
      <c r="F2" s="55" t="s">
        <v>9</v>
      </c>
      <c r="G2" s="57" t="s">
        <v>10</v>
      </c>
      <c r="H2" s="198" t="s">
        <v>11</v>
      </c>
      <c r="I2" s="196" t="s">
        <v>12</v>
      </c>
      <c r="J2" s="196" t="s">
        <v>13</v>
      </c>
    </row>
    <row r="3" spans="1:10" x14ac:dyDescent="0.35">
      <c r="A3" s="58"/>
      <c r="B3" s="59"/>
      <c r="C3" s="59"/>
      <c r="D3" s="1" t="s">
        <v>14</v>
      </c>
      <c r="E3" s="3" t="s">
        <v>15</v>
      </c>
      <c r="F3" s="59"/>
      <c r="G3" s="60"/>
      <c r="H3" s="198"/>
      <c r="I3" s="197"/>
      <c r="J3" s="197"/>
    </row>
    <row r="4" spans="1:10" ht="118.5" customHeight="1" x14ac:dyDescent="0.35">
      <c r="A4" s="148" t="s">
        <v>61</v>
      </c>
      <c r="B4" s="23" t="s">
        <v>62</v>
      </c>
      <c r="C4" s="15" t="s">
        <v>63</v>
      </c>
      <c r="D4" s="4">
        <v>45383</v>
      </c>
      <c r="E4" s="4">
        <v>45657</v>
      </c>
      <c r="F4" s="15" t="s">
        <v>64</v>
      </c>
      <c r="G4" s="17" t="s">
        <v>65</v>
      </c>
      <c r="H4" s="81">
        <v>0.1</v>
      </c>
      <c r="I4" s="77" t="s">
        <v>66</v>
      </c>
      <c r="J4" s="13" t="s">
        <v>67</v>
      </c>
    </row>
    <row r="5" spans="1:10" ht="73.5" customHeight="1" x14ac:dyDescent="0.35">
      <c r="A5" s="56"/>
      <c r="B5" s="23" t="s">
        <v>68</v>
      </c>
      <c r="C5" s="15" t="s">
        <v>69</v>
      </c>
      <c r="D5" s="27">
        <v>45292</v>
      </c>
      <c r="E5" s="27">
        <v>45322</v>
      </c>
      <c r="F5" s="15" t="s">
        <v>70</v>
      </c>
      <c r="G5" s="17" t="s">
        <v>71</v>
      </c>
      <c r="H5" s="81">
        <v>1</v>
      </c>
      <c r="I5" s="13" t="s">
        <v>72</v>
      </c>
      <c r="J5" s="80"/>
    </row>
    <row r="6" spans="1:10" ht="80.150000000000006" customHeight="1" x14ac:dyDescent="0.35">
      <c r="A6" s="203" t="s">
        <v>73</v>
      </c>
      <c r="B6" s="23" t="s">
        <v>74</v>
      </c>
      <c r="C6" s="15" t="s">
        <v>63</v>
      </c>
      <c r="D6" s="4">
        <v>45566</v>
      </c>
      <c r="E6" s="4">
        <v>45657</v>
      </c>
      <c r="F6" s="15" t="s">
        <v>75</v>
      </c>
      <c r="G6" s="17" t="s">
        <v>76</v>
      </c>
      <c r="H6" s="79" t="s">
        <v>278</v>
      </c>
      <c r="I6" s="80"/>
      <c r="J6" s="80"/>
    </row>
    <row r="7" spans="1:10" ht="207.75" customHeight="1" x14ac:dyDescent="0.35">
      <c r="A7" s="194"/>
      <c r="B7" s="2" t="s">
        <v>77</v>
      </c>
      <c r="C7" s="15" t="s">
        <v>63</v>
      </c>
      <c r="D7" s="24">
        <v>45352</v>
      </c>
      <c r="E7" s="24">
        <v>45473</v>
      </c>
      <c r="F7" s="25" t="s">
        <v>78</v>
      </c>
      <c r="G7" s="28" t="s">
        <v>79</v>
      </c>
      <c r="H7" s="79">
        <v>1</v>
      </c>
      <c r="I7" s="78" t="s">
        <v>80</v>
      </c>
      <c r="J7" s="163" t="s">
        <v>357</v>
      </c>
    </row>
    <row r="8" spans="1:10" ht="130.5" customHeight="1" x14ac:dyDescent="0.35">
      <c r="A8" s="194"/>
      <c r="B8" s="2" t="s">
        <v>81</v>
      </c>
      <c r="C8" s="26" t="s">
        <v>82</v>
      </c>
      <c r="D8" s="24">
        <v>45323</v>
      </c>
      <c r="E8" s="24">
        <v>45657</v>
      </c>
      <c r="F8" s="25" t="s">
        <v>83</v>
      </c>
      <c r="G8" s="29">
        <v>1</v>
      </c>
      <c r="H8" s="79">
        <v>1</v>
      </c>
      <c r="I8" s="82" t="s">
        <v>84</v>
      </c>
      <c r="J8" s="152" t="s">
        <v>356</v>
      </c>
    </row>
    <row r="9" spans="1:10" ht="130.5" customHeight="1" x14ac:dyDescent="0.35">
      <c r="A9" s="194"/>
      <c r="B9" s="84" t="s">
        <v>85</v>
      </c>
      <c r="C9" s="85" t="s">
        <v>69</v>
      </c>
      <c r="D9" s="86">
        <v>45292</v>
      </c>
      <c r="E9" s="86" t="s">
        <v>86</v>
      </c>
      <c r="F9" s="87" t="s">
        <v>87</v>
      </c>
      <c r="G9" s="88" t="s">
        <v>88</v>
      </c>
      <c r="H9" s="81">
        <v>1</v>
      </c>
      <c r="I9" s="83" t="s">
        <v>84</v>
      </c>
      <c r="J9" s="80"/>
    </row>
    <row r="10" spans="1:10" ht="130.5" customHeight="1" x14ac:dyDescent="0.35">
      <c r="A10" s="204"/>
      <c r="B10" s="84" t="s">
        <v>89</v>
      </c>
      <c r="C10" s="85" t="s">
        <v>69</v>
      </c>
      <c r="D10" s="86">
        <v>45597</v>
      </c>
      <c r="E10" s="86">
        <v>45657</v>
      </c>
      <c r="F10" s="87" t="s">
        <v>90</v>
      </c>
      <c r="G10" s="88" t="s">
        <v>91</v>
      </c>
      <c r="H10" s="79" t="s">
        <v>278</v>
      </c>
      <c r="I10" s="89"/>
      <c r="J10" s="80"/>
    </row>
    <row r="11" spans="1:10" ht="106.5" customHeight="1" thickBot="1" x14ac:dyDescent="0.4">
      <c r="A11" s="9" t="s">
        <v>92</v>
      </c>
      <c r="B11" s="15" t="s">
        <v>93</v>
      </c>
      <c r="C11" s="15" t="s">
        <v>69</v>
      </c>
      <c r="D11" s="24">
        <v>45566</v>
      </c>
      <c r="E11" s="24">
        <v>45657</v>
      </c>
      <c r="F11" s="15" t="s">
        <v>94</v>
      </c>
      <c r="G11" s="17" t="s">
        <v>95</v>
      </c>
      <c r="H11" s="79" t="s">
        <v>278</v>
      </c>
      <c r="I11" s="89"/>
      <c r="J11" s="80"/>
    </row>
    <row r="12" spans="1:10" ht="78.650000000000006" customHeight="1" thickBot="1" x14ac:dyDescent="0.4">
      <c r="A12" s="9" t="s">
        <v>96</v>
      </c>
      <c r="B12" s="15" t="s">
        <v>97</v>
      </c>
      <c r="C12" s="15" t="s">
        <v>69</v>
      </c>
      <c r="D12" s="27">
        <v>45536</v>
      </c>
      <c r="E12" s="27">
        <v>45657</v>
      </c>
      <c r="F12" s="15" t="s">
        <v>98</v>
      </c>
      <c r="G12" s="17" t="s">
        <v>99</v>
      </c>
      <c r="H12" s="79" t="s">
        <v>278</v>
      </c>
      <c r="I12" s="89"/>
      <c r="J12" s="80"/>
    </row>
    <row r="13" spans="1:10" ht="45.65" customHeight="1" thickBot="1" x14ac:dyDescent="0.4">
      <c r="A13" s="9" t="s">
        <v>100</v>
      </c>
      <c r="B13" s="15" t="s">
        <v>101</v>
      </c>
      <c r="C13" s="15" t="s">
        <v>63</v>
      </c>
      <c r="D13" s="24">
        <v>45444</v>
      </c>
      <c r="E13" s="24">
        <v>45626</v>
      </c>
      <c r="F13" s="25" t="s">
        <v>102</v>
      </c>
      <c r="G13" s="17" t="s">
        <v>103</v>
      </c>
      <c r="H13" s="79">
        <v>0</v>
      </c>
      <c r="I13" s="89"/>
      <c r="J13" s="163" t="s">
        <v>358</v>
      </c>
    </row>
    <row r="14" spans="1:10" ht="203.5" thickBot="1" x14ac:dyDescent="0.4">
      <c r="A14" s="9" t="s">
        <v>104</v>
      </c>
      <c r="B14" s="17" t="s">
        <v>105</v>
      </c>
      <c r="C14" s="15" t="s">
        <v>63</v>
      </c>
      <c r="D14" s="24">
        <v>45444</v>
      </c>
      <c r="E14" s="24">
        <v>45626</v>
      </c>
      <c r="F14" s="25" t="s">
        <v>102</v>
      </c>
      <c r="G14" s="28" t="s">
        <v>106</v>
      </c>
      <c r="H14" s="179">
        <v>1</v>
      </c>
      <c r="I14" s="177"/>
      <c r="J14" s="163" t="s">
        <v>359</v>
      </c>
    </row>
    <row r="15" spans="1:10" ht="24" thickBot="1" x14ac:dyDescent="0.6">
      <c r="H15" s="180">
        <f>AVERAGE(H4:H14,H7:H9,H4:H5)</f>
        <v>0.76666666666666661</v>
      </c>
      <c r="I15" s="178" t="s">
        <v>381</v>
      </c>
    </row>
    <row r="16" spans="1:10" ht="24" thickBot="1" x14ac:dyDescent="0.6">
      <c r="H16" s="180">
        <f>(10%+100%+0%+100%+100%+100%+0%+0%+0%+0%+100%)/11</f>
        <v>0.46363636363636362</v>
      </c>
      <c r="I16" s="178" t="s">
        <v>380</v>
      </c>
    </row>
  </sheetData>
  <mergeCells count="4">
    <mergeCell ref="H2:H3"/>
    <mergeCell ref="I2:I3"/>
    <mergeCell ref="J2:J3"/>
    <mergeCell ref="A6:A10"/>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75C3-C3AB-4D77-9BFE-EAD6A989976C}">
  <sheetPr codeName="Hoja4" filterMode="1"/>
  <dimension ref="A1:J19"/>
  <sheetViews>
    <sheetView topLeftCell="A9" zoomScaleNormal="100" workbookViewId="0">
      <selection activeCell="I26" sqref="I26"/>
    </sheetView>
  </sheetViews>
  <sheetFormatPr baseColWidth="10" defaultColWidth="11.453125" defaultRowHeight="14.5" x14ac:dyDescent="0.35"/>
  <cols>
    <col min="1" max="1" width="17.81640625" style="53" customWidth="1"/>
    <col min="2" max="2" width="37.81640625" customWidth="1"/>
    <col min="3" max="3" width="15.453125" customWidth="1"/>
    <col min="4" max="5" width="11.453125" style="53"/>
    <col min="6" max="6" width="23.453125" customWidth="1"/>
    <col min="7" max="7" width="26.7265625" customWidth="1"/>
    <col min="8" max="8" width="23.7265625" customWidth="1"/>
    <col min="9" max="9" width="85.453125" customWidth="1"/>
    <col min="10" max="10" width="36.54296875" customWidth="1"/>
  </cols>
  <sheetData>
    <row r="1" spans="1:10" ht="15" customHeight="1" x14ac:dyDescent="0.35">
      <c r="A1" s="205" t="s">
        <v>107</v>
      </c>
      <c r="B1" s="206"/>
      <c r="C1" s="206"/>
      <c r="D1" s="206"/>
      <c r="E1" s="206"/>
      <c r="F1" s="206"/>
      <c r="G1" s="206"/>
    </row>
    <row r="2" spans="1:10" ht="15" customHeight="1" x14ac:dyDescent="0.35">
      <c r="A2" s="57" t="s">
        <v>5</v>
      </c>
      <c r="B2" s="55" t="s">
        <v>6</v>
      </c>
      <c r="C2" s="55" t="s">
        <v>7</v>
      </c>
      <c r="D2" s="201" t="s">
        <v>8</v>
      </c>
      <c r="E2" s="202"/>
      <c r="F2" s="55" t="s">
        <v>9</v>
      </c>
      <c r="G2" s="57" t="s">
        <v>10</v>
      </c>
      <c r="H2" s="198" t="s">
        <v>11</v>
      </c>
      <c r="I2" s="196" t="s">
        <v>12</v>
      </c>
      <c r="J2" s="196" t="s">
        <v>13</v>
      </c>
    </row>
    <row r="3" spans="1:10" hidden="1" x14ac:dyDescent="0.35">
      <c r="A3" s="58"/>
      <c r="B3" s="59"/>
      <c r="C3" s="59"/>
      <c r="D3" s="1" t="s">
        <v>14</v>
      </c>
      <c r="E3" s="3" t="s">
        <v>15</v>
      </c>
      <c r="F3" s="59"/>
      <c r="G3" s="60"/>
      <c r="H3" s="198"/>
      <c r="I3" s="197"/>
      <c r="J3" s="197"/>
    </row>
    <row r="4" spans="1:10" ht="65" x14ac:dyDescent="0.35">
      <c r="A4" s="56" t="s">
        <v>108</v>
      </c>
      <c r="B4" s="15" t="s">
        <v>109</v>
      </c>
      <c r="C4" s="15" t="s">
        <v>32</v>
      </c>
      <c r="D4" s="42">
        <v>45474</v>
      </c>
      <c r="E4" s="42">
        <v>45657</v>
      </c>
      <c r="F4" s="15" t="s">
        <v>110</v>
      </c>
      <c r="G4" s="15" t="s">
        <v>111</v>
      </c>
      <c r="H4" s="176">
        <f>(1/1)</f>
        <v>1</v>
      </c>
      <c r="I4" s="89"/>
      <c r="J4" s="83" t="s">
        <v>375</v>
      </c>
    </row>
    <row r="5" spans="1:10" ht="89.15" customHeight="1" x14ac:dyDescent="0.35">
      <c r="A5" s="203" t="s">
        <v>112</v>
      </c>
      <c r="B5" s="15" t="s">
        <v>113</v>
      </c>
      <c r="C5" s="15" t="s">
        <v>32</v>
      </c>
      <c r="D5" s="8">
        <v>45292</v>
      </c>
      <c r="E5" s="7">
        <v>45657</v>
      </c>
      <c r="F5" s="15" t="s">
        <v>114</v>
      </c>
      <c r="G5" s="15" t="s">
        <v>115</v>
      </c>
      <c r="H5" s="176">
        <f>(1/1)</f>
        <v>1</v>
      </c>
      <c r="I5" s="83" t="s">
        <v>116</v>
      </c>
      <c r="J5" s="83" t="s">
        <v>116</v>
      </c>
    </row>
    <row r="6" spans="1:10" ht="409.5" customHeight="1" x14ac:dyDescent="0.35">
      <c r="A6" s="194"/>
      <c r="B6" s="15" t="s">
        <v>117</v>
      </c>
      <c r="C6" s="15" t="s">
        <v>118</v>
      </c>
      <c r="D6" s="8">
        <v>45292</v>
      </c>
      <c r="E6" s="7">
        <v>45657</v>
      </c>
      <c r="F6" s="15" t="s">
        <v>119</v>
      </c>
      <c r="G6" s="15" t="s">
        <v>120</v>
      </c>
      <c r="H6" s="176">
        <f>(5/5)</f>
        <v>1</v>
      </c>
      <c r="I6" s="164" t="s">
        <v>376</v>
      </c>
      <c r="J6" s="164" t="s">
        <v>376</v>
      </c>
    </row>
    <row r="7" spans="1:10" ht="155.15" hidden="1" customHeight="1" x14ac:dyDescent="0.35">
      <c r="A7" s="194"/>
      <c r="B7" s="17" t="s">
        <v>121</v>
      </c>
      <c r="C7" s="16" t="s">
        <v>122</v>
      </c>
      <c r="D7" s="27">
        <v>45292</v>
      </c>
      <c r="E7" s="27">
        <v>45657</v>
      </c>
      <c r="F7" s="160" t="s">
        <v>123</v>
      </c>
      <c r="G7" s="161" t="s">
        <v>124</v>
      </c>
      <c r="H7" s="162">
        <v>0.83</v>
      </c>
      <c r="I7" s="83" t="s">
        <v>125</v>
      </c>
      <c r="J7" s="149" t="s">
        <v>126</v>
      </c>
    </row>
    <row r="8" spans="1:10" ht="89.15" hidden="1" customHeight="1" x14ac:dyDescent="0.35">
      <c r="A8" s="194"/>
      <c r="B8" s="17" t="s">
        <v>127</v>
      </c>
      <c r="C8" s="16" t="s">
        <v>122</v>
      </c>
      <c r="D8" s="27">
        <v>45323</v>
      </c>
      <c r="E8" s="27">
        <v>45657</v>
      </c>
      <c r="F8" s="160" t="s">
        <v>128</v>
      </c>
      <c r="G8" s="15" t="s">
        <v>129</v>
      </c>
      <c r="H8" s="162">
        <v>1</v>
      </c>
      <c r="I8" s="83" t="s">
        <v>130</v>
      </c>
      <c r="J8" s="149" t="s">
        <v>131</v>
      </c>
    </row>
    <row r="9" spans="1:10" ht="116" x14ac:dyDescent="0.35">
      <c r="A9" s="195"/>
      <c r="B9" s="15" t="s">
        <v>132</v>
      </c>
      <c r="C9" s="15" t="s">
        <v>32</v>
      </c>
      <c r="D9" s="42">
        <v>45323</v>
      </c>
      <c r="E9" s="42">
        <v>45657</v>
      </c>
      <c r="F9" s="15" t="s">
        <v>133</v>
      </c>
      <c r="G9" s="255" t="s">
        <v>134</v>
      </c>
      <c r="H9" s="162">
        <v>1</v>
      </c>
      <c r="I9" s="83" t="s">
        <v>135</v>
      </c>
      <c r="J9" s="83" t="s">
        <v>383</v>
      </c>
    </row>
    <row r="10" spans="1:10" ht="64" hidden="1" customHeight="1" x14ac:dyDescent="0.35">
      <c r="A10" s="17" t="s">
        <v>136</v>
      </c>
      <c r="B10" s="15" t="s">
        <v>137</v>
      </c>
      <c r="C10" s="15" t="s">
        <v>138</v>
      </c>
      <c r="D10" s="27">
        <v>45323</v>
      </c>
      <c r="E10" s="27">
        <v>45657</v>
      </c>
      <c r="F10" s="15" t="s">
        <v>139</v>
      </c>
      <c r="G10" s="15" t="s">
        <v>140</v>
      </c>
      <c r="H10" s="83"/>
      <c r="I10" s="83" t="s">
        <v>141</v>
      </c>
      <c r="J10" s="83"/>
    </row>
    <row r="11" spans="1:10" ht="79" hidden="1" customHeight="1" x14ac:dyDescent="0.35">
      <c r="A11" s="66" t="s">
        <v>142</v>
      </c>
      <c r="B11" s="15" t="s">
        <v>143</v>
      </c>
      <c r="C11" s="15" t="s">
        <v>18</v>
      </c>
      <c r="D11" s="42">
        <v>45323</v>
      </c>
      <c r="E11" s="7">
        <v>45657</v>
      </c>
      <c r="F11" s="15" t="s">
        <v>144</v>
      </c>
      <c r="G11" s="15" t="s">
        <v>145</v>
      </c>
      <c r="H11" s="162">
        <v>0.5</v>
      </c>
      <c r="I11" s="10" t="s">
        <v>146</v>
      </c>
      <c r="J11" s="83" t="s">
        <v>368</v>
      </c>
    </row>
    <row r="12" spans="1:10" ht="89.5" customHeight="1" x14ac:dyDescent="0.35">
      <c r="A12" s="203" t="s">
        <v>147</v>
      </c>
      <c r="B12" s="15" t="s">
        <v>148</v>
      </c>
      <c r="C12" s="15" t="s">
        <v>32</v>
      </c>
      <c r="D12" s="6">
        <v>45474</v>
      </c>
      <c r="E12" s="7">
        <v>45626</v>
      </c>
      <c r="F12" s="15" t="s">
        <v>149</v>
      </c>
      <c r="G12" s="15" t="s">
        <v>150</v>
      </c>
      <c r="H12" s="176">
        <f>(1/1)</f>
        <v>1</v>
      </c>
      <c r="I12" s="256"/>
      <c r="J12" s="83" t="s">
        <v>377</v>
      </c>
    </row>
    <row r="13" spans="1:10" ht="96" customHeight="1" x14ac:dyDescent="0.35">
      <c r="A13" s="194"/>
      <c r="B13" s="15" t="s">
        <v>151</v>
      </c>
      <c r="C13" s="15" t="s">
        <v>32</v>
      </c>
      <c r="D13" s="7">
        <v>45474</v>
      </c>
      <c r="E13" s="7">
        <v>45657</v>
      </c>
      <c r="F13" s="15" t="s">
        <v>152</v>
      </c>
      <c r="G13" s="15" t="s">
        <v>153</v>
      </c>
      <c r="H13" s="83" t="s">
        <v>278</v>
      </c>
      <c r="I13" s="89"/>
      <c r="J13" s="83" t="s">
        <v>378</v>
      </c>
    </row>
    <row r="14" spans="1:10" ht="116.5" thickBot="1" x14ac:dyDescent="0.4">
      <c r="A14" s="194"/>
      <c r="B14" s="15" t="s">
        <v>154</v>
      </c>
      <c r="C14" s="14" t="s">
        <v>32</v>
      </c>
      <c r="D14" s="7">
        <v>45323</v>
      </c>
      <c r="E14" s="7">
        <v>45657</v>
      </c>
      <c r="F14" s="15" t="s">
        <v>155</v>
      </c>
      <c r="G14" s="255" t="s">
        <v>156</v>
      </c>
      <c r="H14" s="162">
        <v>1</v>
      </c>
      <c r="I14" s="83" t="s">
        <v>157</v>
      </c>
      <c r="J14" s="83" t="s">
        <v>384</v>
      </c>
    </row>
    <row r="15" spans="1:10" ht="39" hidden="1" customHeight="1" x14ac:dyDescent="0.35">
      <c r="A15" s="194"/>
      <c r="B15" s="207" t="s">
        <v>158</v>
      </c>
      <c r="C15" s="208" t="s">
        <v>18</v>
      </c>
      <c r="D15" s="209">
        <v>45292</v>
      </c>
      <c r="E15" s="209">
        <v>45657</v>
      </c>
      <c r="F15" s="207" t="s">
        <v>159</v>
      </c>
      <c r="G15" s="207" t="s">
        <v>160</v>
      </c>
      <c r="H15" s="210">
        <v>0.5</v>
      </c>
      <c r="I15" s="211" t="s">
        <v>161</v>
      </c>
      <c r="J15" s="212" t="s">
        <v>369</v>
      </c>
    </row>
    <row r="16" spans="1:10" ht="49" hidden="1" customHeight="1" x14ac:dyDescent="0.35">
      <c r="A16" s="195"/>
      <c r="B16" s="207"/>
      <c r="C16" s="208"/>
      <c r="D16" s="209"/>
      <c r="E16" s="209"/>
      <c r="F16" s="207"/>
      <c r="G16" s="207"/>
      <c r="H16" s="211"/>
      <c r="I16" s="211"/>
      <c r="J16" s="213"/>
    </row>
    <row r="17" spans="1:10" ht="159.65" hidden="1" x14ac:dyDescent="0.35">
      <c r="A17" s="17" t="s">
        <v>162</v>
      </c>
      <c r="B17" s="39" t="s">
        <v>163</v>
      </c>
      <c r="C17" s="26" t="s">
        <v>164</v>
      </c>
      <c r="D17" s="40">
        <v>45383</v>
      </c>
      <c r="E17" s="41">
        <v>45641</v>
      </c>
      <c r="F17" s="25" t="s">
        <v>165</v>
      </c>
      <c r="G17" s="90" t="s">
        <v>166</v>
      </c>
      <c r="H17" s="167"/>
      <c r="I17" s="177"/>
      <c r="J17" s="149" t="s">
        <v>167</v>
      </c>
    </row>
    <row r="18" spans="1:10" ht="19" thickBot="1" x14ac:dyDescent="0.5">
      <c r="H18" s="175">
        <f>AVERAGE(H4:H14)</f>
        <v>0.92555555555555558</v>
      </c>
      <c r="I18" s="178" t="s">
        <v>381</v>
      </c>
    </row>
    <row r="19" spans="1:10" ht="19" thickBot="1" x14ac:dyDescent="0.5">
      <c r="H19" s="175">
        <f>(100%+100%+100%+100%+100%+0%+100%)/7</f>
        <v>0.8571428571428571</v>
      </c>
      <c r="I19" s="178" t="s">
        <v>380</v>
      </c>
    </row>
  </sheetData>
  <autoFilter ref="A2:J17" xr:uid="{182275C3-C3AB-4D77-9BFE-EAD6A989976C}">
    <filterColumn colId="2">
      <filters>
        <filter val="GCC"/>
        <filter val="OAI - GCC"/>
      </filters>
    </filterColumn>
    <filterColumn colId="3" showButton="0"/>
  </autoFilter>
  <mergeCells count="16">
    <mergeCell ref="I2:I3"/>
    <mergeCell ref="J2:J3"/>
    <mergeCell ref="B15:B16"/>
    <mergeCell ref="C15:C16"/>
    <mergeCell ref="D15:D16"/>
    <mergeCell ref="E15:E16"/>
    <mergeCell ref="F15:F16"/>
    <mergeCell ref="G15:G16"/>
    <mergeCell ref="H15:H16"/>
    <mergeCell ref="I15:I16"/>
    <mergeCell ref="J15:J16"/>
    <mergeCell ref="A1:G1"/>
    <mergeCell ref="D2:E2"/>
    <mergeCell ref="A12:A16"/>
    <mergeCell ref="A5:A9"/>
    <mergeCell ref="H2:H3"/>
  </mergeCells>
  <phoneticPr fontId="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08F-3FE7-481B-90A0-D93657D12C9F}">
  <sheetPr codeName="Hoja3"/>
  <dimension ref="A1:J7"/>
  <sheetViews>
    <sheetView workbookViewId="0">
      <selection activeCell="I6" sqref="I6:I7"/>
    </sheetView>
  </sheetViews>
  <sheetFormatPr baseColWidth="10" defaultColWidth="13.81640625" defaultRowHeight="14.5" x14ac:dyDescent="0.35"/>
  <cols>
    <col min="1" max="1" width="17.54296875" customWidth="1"/>
    <col min="2" max="2" width="19.81640625" customWidth="1"/>
    <col min="7" max="7" width="22.26953125" customWidth="1"/>
    <col min="8" max="8" width="19.54296875" customWidth="1"/>
    <col min="9" max="9" width="27.54296875" customWidth="1"/>
    <col min="10" max="10" width="24.1796875" customWidth="1"/>
  </cols>
  <sheetData>
    <row r="1" spans="1:10" ht="15.75" customHeight="1" x14ac:dyDescent="0.35">
      <c r="A1" s="214" t="s">
        <v>168</v>
      </c>
      <c r="B1" s="215"/>
      <c r="C1" s="215"/>
      <c r="D1" s="215"/>
      <c r="E1" s="215"/>
      <c r="F1" s="215"/>
      <c r="G1" s="215"/>
    </row>
    <row r="2" spans="1:10" ht="15" customHeight="1" x14ac:dyDescent="0.35">
      <c r="A2" s="57" t="s">
        <v>5</v>
      </c>
      <c r="B2" s="55" t="s">
        <v>6</v>
      </c>
      <c r="C2" s="55" t="s">
        <v>7</v>
      </c>
      <c r="D2" s="201" t="s">
        <v>8</v>
      </c>
      <c r="E2" s="202"/>
      <c r="F2" s="55" t="s">
        <v>9</v>
      </c>
      <c r="G2" s="57" t="s">
        <v>10</v>
      </c>
      <c r="H2" s="198" t="s">
        <v>11</v>
      </c>
      <c r="I2" s="196" t="s">
        <v>12</v>
      </c>
      <c r="J2" s="196" t="s">
        <v>13</v>
      </c>
    </row>
    <row r="3" spans="1:10" x14ac:dyDescent="0.35">
      <c r="A3" s="58"/>
      <c r="B3" s="30"/>
      <c r="C3" s="30"/>
      <c r="D3" s="57" t="s">
        <v>14</v>
      </c>
      <c r="E3" s="55" t="s">
        <v>15</v>
      </c>
      <c r="F3" s="30"/>
      <c r="G3" s="60"/>
      <c r="H3" s="198"/>
      <c r="I3" s="197"/>
      <c r="J3" s="197"/>
    </row>
    <row r="4" spans="1:10" ht="54" customHeight="1" x14ac:dyDescent="0.35">
      <c r="A4" s="18" t="s">
        <v>169</v>
      </c>
      <c r="B4" s="190" t="s">
        <v>170</v>
      </c>
      <c r="C4" s="190" t="s">
        <v>69</v>
      </c>
      <c r="D4" s="216">
        <v>45292</v>
      </c>
      <c r="E4" s="216">
        <v>45382</v>
      </c>
      <c r="F4" s="190" t="s">
        <v>171</v>
      </c>
      <c r="G4" s="190" t="s">
        <v>172</v>
      </c>
      <c r="H4" s="218">
        <v>1</v>
      </c>
      <c r="I4" s="220" t="s">
        <v>173</v>
      </c>
      <c r="J4" s="221"/>
    </row>
    <row r="5" spans="1:10" ht="85.5" customHeight="1" thickBot="1" x14ac:dyDescent="0.4">
      <c r="A5" s="2" t="s">
        <v>174</v>
      </c>
      <c r="B5" s="192"/>
      <c r="C5" s="192"/>
      <c r="D5" s="217"/>
      <c r="E5" s="217"/>
      <c r="F5" s="192"/>
      <c r="G5" s="192"/>
      <c r="H5" s="219"/>
      <c r="I5" s="186"/>
      <c r="J5" s="221"/>
    </row>
    <row r="6" spans="1:10" ht="37.5" thickBot="1" x14ac:dyDescent="0.5">
      <c r="B6" s="50"/>
      <c r="C6" s="50"/>
      <c r="D6" s="51"/>
      <c r="E6" s="51"/>
      <c r="F6" s="50"/>
      <c r="G6" s="50"/>
      <c r="H6" s="175">
        <f>AVERAGE(H4)</f>
        <v>1</v>
      </c>
      <c r="I6" s="178" t="s">
        <v>381</v>
      </c>
    </row>
    <row r="7" spans="1:10" ht="37.5" thickBot="1" x14ac:dyDescent="0.5">
      <c r="H7" s="175">
        <f>SUM(H4)</f>
        <v>1</v>
      </c>
      <c r="I7" s="178" t="s">
        <v>380</v>
      </c>
    </row>
  </sheetData>
  <mergeCells count="14">
    <mergeCell ref="H2:H3"/>
    <mergeCell ref="I2:I3"/>
    <mergeCell ref="J2:J3"/>
    <mergeCell ref="H4:H5"/>
    <mergeCell ref="I4:I5"/>
    <mergeCell ref="J4:J5"/>
    <mergeCell ref="A1:G1"/>
    <mergeCell ref="D2:E2"/>
    <mergeCell ref="B4:B5"/>
    <mergeCell ref="C4:C5"/>
    <mergeCell ref="D4:D5"/>
    <mergeCell ref="E4:E5"/>
    <mergeCell ref="F4:F5"/>
    <mergeCell ref="G4:G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3040-68EC-4128-A987-0E04875B8064}">
  <dimension ref="A1:J10"/>
  <sheetViews>
    <sheetView zoomScaleNormal="100" workbookViewId="0">
      <selection activeCell="J8" sqref="J8"/>
    </sheetView>
  </sheetViews>
  <sheetFormatPr baseColWidth="10" defaultColWidth="11.453125" defaultRowHeight="14.5" x14ac:dyDescent="0.35"/>
  <cols>
    <col min="1" max="1" width="21.7265625" customWidth="1"/>
    <col min="2" max="2" width="33.54296875" customWidth="1"/>
    <col min="3" max="3" width="15.453125" customWidth="1"/>
    <col min="4" max="4" width="12" customWidth="1"/>
    <col min="5" max="5" width="13.1796875" customWidth="1"/>
    <col min="6" max="6" width="26.54296875" customWidth="1"/>
    <col min="7" max="7" width="19.81640625" customWidth="1"/>
    <col min="8" max="8" width="22.7265625" customWidth="1"/>
    <col min="9" max="9" width="32.54296875" customWidth="1"/>
    <col min="10" max="10" width="24.54296875" customWidth="1"/>
  </cols>
  <sheetData>
    <row r="1" spans="1:10" ht="15" customHeight="1" x14ac:dyDescent="0.35">
      <c r="A1" s="222" t="s">
        <v>175</v>
      </c>
      <c r="B1" s="206"/>
      <c r="C1" s="206"/>
      <c r="D1" s="206"/>
      <c r="E1" s="206"/>
      <c r="F1" s="206"/>
      <c r="G1" s="206"/>
      <c r="H1" s="91"/>
      <c r="I1" s="91"/>
      <c r="J1" s="91"/>
    </row>
    <row r="2" spans="1:10" ht="15" customHeight="1" x14ac:dyDescent="0.35">
      <c r="A2" s="57" t="s">
        <v>5</v>
      </c>
      <c r="B2" s="55" t="s">
        <v>6</v>
      </c>
      <c r="C2" s="55" t="s">
        <v>7</v>
      </c>
      <c r="D2" s="201" t="s">
        <v>8</v>
      </c>
      <c r="E2" s="202"/>
      <c r="F2" s="55" t="s">
        <v>9</v>
      </c>
      <c r="G2" s="57" t="s">
        <v>10</v>
      </c>
      <c r="H2" s="198" t="s">
        <v>11</v>
      </c>
      <c r="I2" s="196" t="s">
        <v>12</v>
      </c>
      <c r="J2" s="196" t="s">
        <v>13</v>
      </c>
    </row>
    <row r="3" spans="1:10" x14ac:dyDescent="0.35">
      <c r="A3" s="58"/>
      <c r="B3" s="59"/>
      <c r="C3" s="59"/>
      <c r="D3" s="1" t="s">
        <v>14</v>
      </c>
      <c r="E3" s="3" t="s">
        <v>15</v>
      </c>
      <c r="F3" s="59"/>
      <c r="G3" s="60"/>
      <c r="H3" s="198"/>
      <c r="I3" s="197"/>
      <c r="J3" s="197"/>
    </row>
    <row r="4" spans="1:10" ht="116" x14ac:dyDescent="0.35">
      <c r="A4" s="56" t="s">
        <v>176</v>
      </c>
      <c r="B4" s="17" t="s">
        <v>177</v>
      </c>
      <c r="C4" s="17" t="s">
        <v>178</v>
      </c>
      <c r="D4" s="24">
        <v>45323</v>
      </c>
      <c r="E4" s="24">
        <v>45657</v>
      </c>
      <c r="F4" s="17" t="s">
        <v>179</v>
      </c>
      <c r="G4" s="2" t="s">
        <v>180</v>
      </c>
      <c r="H4" s="153">
        <v>0.4</v>
      </c>
      <c r="I4" s="83" t="s">
        <v>181</v>
      </c>
      <c r="J4" s="83" t="s">
        <v>367</v>
      </c>
    </row>
    <row r="5" spans="1:10" ht="89.5" customHeight="1" x14ac:dyDescent="0.35">
      <c r="A5" s="17" t="s">
        <v>182</v>
      </c>
      <c r="B5" s="15" t="s">
        <v>183</v>
      </c>
      <c r="C5" s="15" t="s">
        <v>32</v>
      </c>
      <c r="D5" s="38">
        <v>45292</v>
      </c>
      <c r="E5" s="32">
        <v>45535</v>
      </c>
      <c r="F5" s="15" t="s">
        <v>184</v>
      </c>
      <c r="G5" s="63" t="s">
        <v>185</v>
      </c>
      <c r="H5" s="153">
        <v>0.3</v>
      </c>
      <c r="I5" s="83" t="s">
        <v>186</v>
      </c>
      <c r="J5" s="83" t="s">
        <v>387</v>
      </c>
    </row>
    <row r="6" spans="1:10" ht="52" x14ac:dyDescent="0.35">
      <c r="A6" s="203" t="s">
        <v>187</v>
      </c>
      <c r="B6" s="15" t="s">
        <v>188</v>
      </c>
      <c r="C6" s="15" t="s">
        <v>189</v>
      </c>
      <c r="D6" s="27">
        <v>45292</v>
      </c>
      <c r="E6" s="27">
        <v>45657</v>
      </c>
      <c r="F6" s="15" t="s">
        <v>190</v>
      </c>
      <c r="G6" s="17" t="s">
        <v>191</v>
      </c>
      <c r="H6" s="52" t="s">
        <v>388</v>
      </c>
      <c r="I6" s="52" t="s">
        <v>388</v>
      </c>
      <c r="J6" s="52" t="s">
        <v>388</v>
      </c>
    </row>
    <row r="7" spans="1:10" ht="65" x14ac:dyDescent="0.35">
      <c r="A7" s="195"/>
      <c r="B7" s="15" t="s">
        <v>192</v>
      </c>
      <c r="C7" s="15" t="s">
        <v>189</v>
      </c>
      <c r="D7" s="27">
        <v>45292</v>
      </c>
      <c r="E7" s="27">
        <v>45657</v>
      </c>
      <c r="F7" s="15" t="s">
        <v>190</v>
      </c>
      <c r="G7" s="17" t="s">
        <v>193</v>
      </c>
      <c r="H7" s="52" t="s">
        <v>388</v>
      </c>
      <c r="I7" s="52" t="s">
        <v>388</v>
      </c>
      <c r="J7" s="52" t="s">
        <v>388</v>
      </c>
    </row>
    <row r="8" spans="1:10" ht="111" customHeight="1" thickBot="1" x14ac:dyDescent="0.4">
      <c r="A8" s="17" t="s">
        <v>194</v>
      </c>
      <c r="B8" s="15" t="s">
        <v>195</v>
      </c>
      <c r="C8" s="15" t="s">
        <v>196</v>
      </c>
      <c r="D8" s="32">
        <v>45352</v>
      </c>
      <c r="E8" s="32">
        <v>45596</v>
      </c>
      <c r="F8" s="15" t="s">
        <v>197</v>
      </c>
      <c r="G8" s="17" t="s">
        <v>198</v>
      </c>
      <c r="H8" s="166">
        <v>0.2</v>
      </c>
      <c r="I8" s="167" t="s">
        <v>199</v>
      </c>
      <c r="J8" s="152" t="s">
        <v>365</v>
      </c>
    </row>
    <row r="9" spans="1:10" ht="37.5" thickBot="1" x14ac:dyDescent="0.55000000000000004">
      <c r="H9" s="168">
        <f>AVERAGE(H4:H8)</f>
        <v>0.3</v>
      </c>
      <c r="I9" s="178" t="s">
        <v>381</v>
      </c>
    </row>
    <row r="10" spans="1:10" ht="21.5" thickBot="1" x14ac:dyDescent="0.55000000000000004">
      <c r="H10" s="258">
        <f>(40%+30%+20%)/5</f>
        <v>0.18</v>
      </c>
      <c r="I10" s="257" t="s">
        <v>380</v>
      </c>
    </row>
  </sheetData>
  <mergeCells count="6">
    <mergeCell ref="J2:J3"/>
    <mergeCell ref="A1:G1"/>
    <mergeCell ref="D2:E2"/>
    <mergeCell ref="A6:A7"/>
    <mergeCell ref="H2:H3"/>
    <mergeCell ref="I2: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DC28-6238-4A58-8641-CF3B90D04FAA}">
  <dimension ref="A1:J9"/>
  <sheetViews>
    <sheetView zoomScaleNormal="100" workbookViewId="0">
      <selection activeCell="H9" sqref="H9"/>
    </sheetView>
  </sheetViews>
  <sheetFormatPr baseColWidth="10" defaultColWidth="11.453125" defaultRowHeight="14.5" x14ac:dyDescent="0.35"/>
  <cols>
    <col min="1" max="1" width="23.453125" customWidth="1"/>
    <col min="2" max="2" width="29.81640625" customWidth="1"/>
    <col min="3" max="3" width="15.453125" customWidth="1"/>
    <col min="5" max="5" width="13" customWidth="1"/>
    <col min="6" max="6" width="15.81640625" customWidth="1"/>
    <col min="7" max="7" width="17.453125" customWidth="1"/>
    <col min="8" max="8" width="22.81640625" customWidth="1"/>
    <col min="9" max="9" width="38.81640625" customWidth="1"/>
    <col min="10" max="10" width="55.1796875" customWidth="1"/>
  </cols>
  <sheetData>
    <row r="1" spans="1:10" ht="15" customHeight="1" x14ac:dyDescent="0.35">
      <c r="A1" s="223" t="s">
        <v>200</v>
      </c>
      <c r="B1" s="206"/>
      <c r="C1" s="206"/>
      <c r="D1" s="206"/>
      <c r="E1" s="206"/>
      <c r="F1" s="206"/>
      <c r="G1" s="206"/>
      <c r="H1" s="91"/>
      <c r="I1" s="91"/>
      <c r="J1" s="91"/>
    </row>
    <row r="2" spans="1:10" ht="15" customHeight="1" x14ac:dyDescent="0.35">
      <c r="A2" s="57" t="s">
        <v>5</v>
      </c>
      <c r="B2" s="55" t="s">
        <v>6</v>
      </c>
      <c r="C2" s="55" t="s">
        <v>7</v>
      </c>
      <c r="D2" s="201" t="s">
        <v>8</v>
      </c>
      <c r="E2" s="202"/>
      <c r="F2" s="55" t="s">
        <v>9</v>
      </c>
      <c r="G2" s="57" t="s">
        <v>10</v>
      </c>
      <c r="H2" s="198" t="s">
        <v>11</v>
      </c>
      <c r="I2" s="196" t="s">
        <v>12</v>
      </c>
      <c r="J2" s="196" t="s">
        <v>13</v>
      </c>
    </row>
    <row r="3" spans="1:10" x14ac:dyDescent="0.35">
      <c r="A3" s="58"/>
      <c r="B3" s="30"/>
      <c r="C3" s="30"/>
      <c r="D3" s="57" t="s">
        <v>14</v>
      </c>
      <c r="E3" s="55" t="s">
        <v>15</v>
      </c>
      <c r="F3" s="30"/>
      <c r="G3" s="60"/>
      <c r="H3" s="198"/>
      <c r="I3" s="197"/>
      <c r="J3" s="197"/>
    </row>
    <row r="4" spans="1:10" ht="82" customHeight="1" x14ac:dyDescent="0.35">
      <c r="A4" s="224" t="s">
        <v>201</v>
      </c>
      <c r="B4" s="17" t="s">
        <v>202</v>
      </c>
      <c r="C4" s="17" t="s">
        <v>69</v>
      </c>
      <c r="D4" s="7">
        <v>45536</v>
      </c>
      <c r="E4" s="7">
        <v>45657</v>
      </c>
      <c r="F4" s="17" t="s">
        <v>203</v>
      </c>
      <c r="G4" s="37" t="s">
        <v>204</v>
      </c>
      <c r="H4" s="107" t="s">
        <v>278</v>
      </c>
      <c r="I4" s="80"/>
      <c r="J4" s="13" t="s">
        <v>205</v>
      </c>
    </row>
    <row r="5" spans="1:10" ht="121.5" customHeight="1" x14ac:dyDescent="0.35">
      <c r="A5" s="225"/>
      <c r="B5" s="92" t="s">
        <v>206</v>
      </c>
      <c r="C5" s="92" t="s">
        <v>69</v>
      </c>
      <c r="D5" s="93">
        <v>45474</v>
      </c>
      <c r="E5" s="93">
        <v>45565</v>
      </c>
      <c r="F5" s="92" t="s">
        <v>207</v>
      </c>
      <c r="G5" s="92" t="s">
        <v>208</v>
      </c>
      <c r="H5" s="107">
        <v>0.1</v>
      </c>
      <c r="I5" s="80"/>
      <c r="J5" s="150" t="s">
        <v>209</v>
      </c>
    </row>
    <row r="6" spans="1:10" ht="76.5" customHeight="1" x14ac:dyDescent="0.35">
      <c r="A6" s="15" t="s">
        <v>210</v>
      </c>
      <c r="B6" s="17" t="s">
        <v>211</v>
      </c>
      <c r="C6" s="17" t="s">
        <v>69</v>
      </c>
      <c r="D6" s="7">
        <v>45292</v>
      </c>
      <c r="E6" s="7">
        <v>45412</v>
      </c>
      <c r="F6" s="17" t="s">
        <v>212</v>
      </c>
      <c r="G6" s="17" t="s">
        <v>213</v>
      </c>
      <c r="H6" s="107">
        <v>1</v>
      </c>
      <c r="I6" s="83" t="s">
        <v>214</v>
      </c>
      <c r="J6" s="80"/>
    </row>
    <row r="7" spans="1:10" ht="87" customHeight="1" thickBot="1" x14ac:dyDescent="0.4">
      <c r="A7" s="54" t="s">
        <v>215</v>
      </c>
      <c r="B7" s="17" t="s">
        <v>216</v>
      </c>
      <c r="C7" s="17" t="s">
        <v>69</v>
      </c>
      <c r="D7" s="7">
        <v>45536</v>
      </c>
      <c r="E7" s="7">
        <v>45657</v>
      </c>
      <c r="F7" s="17" t="s">
        <v>217</v>
      </c>
      <c r="G7" s="17" t="s">
        <v>218</v>
      </c>
      <c r="H7" s="174" t="s">
        <v>278</v>
      </c>
      <c r="I7" s="172"/>
      <c r="J7" s="13" t="s">
        <v>205</v>
      </c>
    </row>
    <row r="8" spans="1:10" ht="37.5" thickBot="1" x14ac:dyDescent="0.55000000000000004">
      <c r="H8" s="168">
        <f>AVERAGE(H5:H6)</f>
        <v>0.55000000000000004</v>
      </c>
      <c r="I8" s="178" t="s">
        <v>381</v>
      </c>
    </row>
    <row r="9" spans="1:10" ht="34" customHeight="1" thickBot="1" x14ac:dyDescent="0.6">
      <c r="H9" s="182">
        <f>(0%+10%+100%+0%)/4</f>
        <v>0.27500000000000002</v>
      </c>
      <c r="I9" s="178" t="s">
        <v>380</v>
      </c>
    </row>
  </sheetData>
  <mergeCells count="6">
    <mergeCell ref="J2:J3"/>
    <mergeCell ref="A1:G1"/>
    <mergeCell ref="D2:E2"/>
    <mergeCell ref="A4:A5"/>
    <mergeCell ref="H2:H3"/>
    <mergeCell ref="I2:I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0F60-B364-43EB-801A-3D5DE8E918C4}">
  <sheetPr codeName="Hoja7"/>
  <dimension ref="A1:K22"/>
  <sheetViews>
    <sheetView topLeftCell="A17" zoomScale="89" zoomScaleNormal="110" workbookViewId="0">
      <selection activeCell="J23" sqref="J23"/>
    </sheetView>
  </sheetViews>
  <sheetFormatPr baseColWidth="10" defaultColWidth="11.453125" defaultRowHeight="26.5" customHeight="1" x14ac:dyDescent="0.35"/>
  <cols>
    <col min="1" max="1" width="22.7265625" customWidth="1"/>
    <col min="2" max="2" width="37.54296875" customWidth="1"/>
    <col min="3" max="3" width="33.453125" customWidth="1"/>
    <col min="4" max="4" width="21.08984375" style="113" customWidth="1"/>
    <col min="5" max="6" width="13.1796875" customWidth="1"/>
    <col min="7" max="7" width="21.453125" customWidth="1"/>
    <col min="8" max="8" width="32" customWidth="1"/>
    <col min="9" max="9" width="24.81640625" style="53" customWidth="1"/>
    <col min="10" max="10" width="49.1796875" customWidth="1"/>
    <col min="11" max="11" width="31.81640625" customWidth="1"/>
  </cols>
  <sheetData>
    <row r="1" spans="1:11" ht="26.5" customHeight="1" x14ac:dyDescent="0.35">
      <c r="A1" s="229" t="s">
        <v>219</v>
      </c>
      <c r="B1" s="230"/>
      <c r="C1" s="230"/>
      <c r="D1" s="230"/>
      <c r="E1" s="231"/>
      <c r="F1" s="231"/>
      <c r="G1" s="231"/>
      <c r="H1" s="231"/>
      <c r="I1" s="106"/>
      <c r="J1" s="99"/>
      <c r="K1" s="99"/>
    </row>
    <row r="2" spans="1:11" ht="26.5" customHeight="1" x14ac:dyDescent="0.35">
      <c r="A2" s="238" t="s">
        <v>5</v>
      </c>
      <c r="B2" s="201" t="s">
        <v>6</v>
      </c>
      <c r="C2" s="242"/>
      <c r="D2" s="236" t="s">
        <v>7</v>
      </c>
      <c r="E2" s="240" t="s">
        <v>8</v>
      </c>
      <c r="F2" s="241"/>
      <c r="G2" s="234" t="s">
        <v>9</v>
      </c>
      <c r="H2" s="232" t="s">
        <v>10</v>
      </c>
      <c r="I2" s="245" t="s">
        <v>11</v>
      </c>
      <c r="J2" s="247" t="s">
        <v>12</v>
      </c>
      <c r="K2" s="249" t="s">
        <v>13</v>
      </c>
    </row>
    <row r="3" spans="1:11" ht="26.5" customHeight="1" x14ac:dyDescent="0.35">
      <c r="A3" s="239"/>
      <c r="B3" s="243"/>
      <c r="C3" s="244"/>
      <c r="D3" s="237"/>
      <c r="E3" s="59" t="s">
        <v>14</v>
      </c>
      <c r="F3" s="114" t="s">
        <v>15</v>
      </c>
      <c r="G3" s="235"/>
      <c r="H3" s="233"/>
      <c r="I3" s="246"/>
      <c r="J3" s="248"/>
      <c r="K3" s="250"/>
    </row>
    <row r="4" spans="1:11" ht="54" customHeight="1" x14ac:dyDescent="0.35">
      <c r="A4" s="226" t="s">
        <v>220</v>
      </c>
      <c r="B4" s="251" t="s">
        <v>221</v>
      </c>
      <c r="C4" s="136" t="s">
        <v>222</v>
      </c>
      <c r="D4" s="125" t="s">
        <v>18</v>
      </c>
      <c r="E4" s="45">
        <v>45301</v>
      </c>
      <c r="F4" s="46">
        <v>45350</v>
      </c>
      <c r="G4" s="120" t="s">
        <v>223</v>
      </c>
      <c r="H4" s="68" t="s">
        <v>224</v>
      </c>
      <c r="I4" s="115">
        <v>1</v>
      </c>
      <c r="J4" s="116" t="s">
        <v>225</v>
      </c>
      <c r="K4" s="117"/>
    </row>
    <row r="5" spans="1:11" ht="54" customHeight="1" x14ac:dyDescent="0.35">
      <c r="A5" s="227"/>
      <c r="B5" s="252"/>
      <c r="C5" s="136" t="s">
        <v>226</v>
      </c>
      <c r="D5" s="125" t="s">
        <v>227</v>
      </c>
      <c r="E5" s="45">
        <v>45301</v>
      </c>
      <c r="F5" s="45">
        <v>45412</v>
      </c>
      <c r="G5" s="121" t="s">
        <v>228</v>
      </c>
      <c r="H5" s="65" t="s">
        <v>229</v>
      </c>
      <c r="I5" s="107">
        <v>1</v>
      </c>
      <c r="J5" s="73" t="s">
        <v>230</v>
      </c>
      <c r="K5" s="80"/>
    </row>
    <row r="6" spans="1:11" ht="72.5" x14ac:dyDescent="0.35">
      <c r="A6" s="227"/>
      <c r="B6" s="252"/>
      <c r="C6" s="136" t="s">
        <v>231</v>
      </c>
      <c r="D6" s="125" t="s">
        <v>227</v>
      </c>
      <c r="E6" s="45">
        <v>45444</v>
      </c>
      <c r="F6" s="45">
        <v>45504</v>
      </c>
      <c r="G6" s="121" t="s">
        <v>232</v>
      </c>
      <c r="H6" s="65" t="s">
        <v>233</v>
      </c>
      <c r="I6" s="107">
        <v>1</v>
      </c>
      <c r="J6" s="80"/>
      <c r="K6" s="108" t="s">
        <v>234</v>
      </c>
    </row>
    <row r="7" spans="1:11" ht="116" x14ac:dyDescent="0.35">
      <c r="A7" s="227"/>
      <c r="B7" s="253"/>
      <c r="C7" s="136" t="s">
        <v>235</v>
      </c>
      <c r="D7" s="125" t="s">
        <v>227</v>
      </c>
      <c r="E7" s="45">
        <v>45292</v>
      </c>
      <c r="F7" s="45">
        <v>45657</v>
      </c>
      <c r="G7" s="121" t="s">
        <v>236</v>
      </c>
      <c r="H7" s="131" t="s">
        <v>237</v>
      </c>
      <c r="I7" s="107">
        <v>0.85</v>
      </c>
      <c r="J7" s="73" t="s">
        <v>238</v>
      </c>
      <c r="K7" s="109" t="s">
        <v>239</v>
      </c>
    </row>
    <row r="8" spans="1:11" ht="64.5" customHeight="1" x14ac:dyDescent="0.35">
      <c r="A8" s="227"/>
      <c r="B8" s="138" t="s">
        <v>240</v>
      </c>
      <c r="C8" s="136" t="s">
        <v>241</v>
      </c>
      <c r="D8" s="125" t="s">
        <v>227</v>
      </c>
      <c r="E8" s="45">
        <v>45352</v>
      </c>
      <c r="F8" s="45">
        <v>45473</v>
      </c>
      <c r="G8" s="121" t="s">
        <v>242</v>
      </c>
      <c r="H8" s="65" t="s">
        <v>243</v>
      </c>
      <c r="I8" s="107">
        <v>1</v>
      </c>
      <c r="J8" s="73" t="s">
        <v>244</v>
      </c>
      <c r="K8" s="80"/>
    </row>
    <row r="9" spans="1:11" ht="101.5" x14ac:dyDescent="0.35">
      <c r="A9" s="227"/>
      <c r="B9" s="138" t="s">
        <v>245</v>
      </c>
      <c r="C9" s="136" t="s">
        <v>246</v>
      </c>
      <c r="D9" s="125" t="s">
        <v>227</v>
      </c>
      <c r="E9" s="45">
        <v>45383</v>
      </c>
      <c r="F9" s="45">
        <v>45473</v>
      </c>
      <c r="G9" s="121" t="s">
        <v>247</v>
      </c>
      <c r="H9" s="124" t="s">
        <v>248</v>
      </c>
      <c r="I9" s="107">
        <v>1</v>
      </c>
      <c r="J9" s="80"/>
      <c r="K9" s="78" t="s">
        <v>249</v>
      </c>
    </row>
    <row r="10" spans="1:11" s="111" customFormat="1" ht="180.75" customHeight="1" x14ac:dyDescent="0.35">
      <c r="A10" s="227"/>
      <c r="B10" s="139" t="s">
        <v>250</v>
      </c>
      <c r="C10" s="132" t="s">
        <v>251</v>
      </c>
      <c r="D10" s="112" t="s">
        <v>227</v>
      </c>
      <c r="E10" s="133">
        <v>45383</v>
      </c>
      <c r="F10" s="133">
        <v>45657</v>
      </c>
      <c r="G10" s="121" t="s">
        <v>252</v>
      </c>
      <c r="H10" s="131" t="s">
        <v>253</v>
      </c>
      <c r="I10" s="107">
        <v>1</v>
      </c>
      <c r="J10" s="134"/>
      <c r="K10" s="83" t="s">
        <v>254</v>
      </c>
    </row>
    <row r="11" spans="1:11" ht="87" x14ac:dyDescent="0.35">
      <c r="A11" s="227"/>
      <c r="B11" s="254" t="s">
        <v>255</v>
      </c>
      <c r="C11" s="136" t="s">
        <v>256</v>
      </c>
      <c r="D11" s="125" t="s">
        <v>227</v>
      </c>
      <c r="E11" s="45">
        <v>45352</v>
      </c>
      <c r="F11" s="45">
        <v>45657</v>
      </c>
      <c r="G11" s="121" t="s">
        <v>257</v>
      </c>
      <c r="H11" s="68" t="s">
        <v>258</v>
      </c>
      <c r="I11" s="135">
        <v>0.5</v>
      </c>
      <c r="J11" s="73" t="s">
        <v>259</v>
      </c>
      <c r="K11" s="78" t="s">
        <v>260</v>
      </c>
    </row>
    <row r="12" spans="1:11" ht="39" x14ac:dyDescent="0.35">
      <c r="A12" s="227"/>
      <c r="B12" s="252"/>
      <c r="C12" s="136" t="s">
        <v>261</v>
      </c>
      <c r="D12" s="125" t="s">
        <v>227</v>
      </c>
      <c r="E12" s="45">
        <v>45170</v>
      </c>
      <c r="F12" s="45">
        <v>45657</v>
      </c>
      <c r="G12" s="121" t="s">
        <v>262</v>
      </c>
      <c r="H12" s="65" t="s">
        <v>263</v>
      </c>
      <c r="I12" s="52" t="s">
        <v>278</v>
      </c>
      <c r="J12" s="80"/>
      <c r="K12" s="80"/>
    </row>
    <row r="13" spans="1:11" ht="67" customHeight="1" x14ac:dyDescent="0.35">
      <c r="A13" s="227"/>
      <c r="B13" s="252"/>
      <c r="C13" s="136" t="s">
        <v>264</v>
      </c>
      <c r="D13" s="125" t="s">
        <v>227</v>
      </c>
      <c r="E13" s="45">
        <v>45536</v>
      </c>
      <c r="F13" s="45">
        <v>45657</v>
      </c>
      <c r="G13" s="121" t="s">
        <v>265</v>
      </c>
      <c r="H13" s="65" t="s">
        <v>266</v>
      </c>
      <c r="I13" s="52" t="s">
        <v>278</v>
      </c>
      <c r="J13" s="80"/>
      <c r="K13" s="80"/>
    </row>
    <row r="14" spans="1:11" ht="50.5" customHeight="1" x14ac:dyDescent="0.35">
      <c r="A14" s="227"/>
      <c r="B14" s="252"/>
      <c r="C14" s="137" t="s">
        <v>267</v>
      </c>
      <c r="D14" s="126" t="s">
        <v>227</v>
      </c>
      <c r="E14" s="46">
        <v>45566</v>
      </c>
      <c r="F14" s="46">
        <v>45657</v>
      </c>
      <c r="G14" s="120" t="s">
        <v>268</v>
      </c>
      <c r="H14" s="65" t="s">
        <v>269</v>
      </c>
      <c r="I14" s="52" t="s">
        <v>278</v>
      </c>
      <c r="J14" s="80"/>
      <c r="K14" s="80"/>
    </row>
    <row r="15" spans="1:11" ht="59.25" customHeight="1" x14ac:dyDescent="0.35">
      <c r="A15" s="227"/>
      <c r="B15" s="252"/>
      <c r="C15" s="137" t="s">
        <v>270</v>
      </c>
      <c r="D15" s="126" t="s">
        <v>227</v>
      </c>
      <c r="E15" s="46">
        <v>45597</v>
      </c>
      <c r="F15" s="46">
        <v>45655</v>
      </c>
      <c r="G15" s="120" t="s">
        <v>271</v>
      </c>
      <c r="H15" s="65" t="s">
        <v>272</v>
      </c>
      <c r="I15" s="52" t="s">
        <v>278</v>
      </c>
      <c r="J15" s="80"/>
      <c r="K15" s="80"/>
    </row>
    <row r="16" spans="1:11" ht="45.75" customHeight="1" x14ac:dyDescent="0.35">
      <c r="A16" s="228"/>
      <c r="B16" s="253"/>
      <c r="C16" s="136" t="s">
        <v>273</v>
      </c>
      <c r="D16" s="125" t="s">
        <v>227</v>
      </c>
      <c r="E16" s="45">
        <v>45566</v>
      </c>
      <c r="F16" s="45">
        <v>45657</v>
      </c>
      <c r="G16" s="121" t="s">
        <v>274</v>
      </c>
      <c r="H16" s="65" t="s">
        <v>275</v>
      </c>
      <c r="I16" s="52" t="s">
        <v>278</v>
      </c>
      <c r="J16" s="80"/>
      <c r="K16" s="80"/>
    </row>
    <row r="17" spans="1:11" ht="79" customHeight="1" x14ac:dyDescent="0.35">
      <c r="A17" s="158" t="s">
        <v>276</v>
      </c>
      <c r="B17" s="141" t="s">
        <v>277</v>
      </c>
      <c r="C17" s="100" t="s">
        <v>278</v>
      </c>
      <c r="D17" s="127" t="s">
        <v>227</v>
      </c>
      <c r="E17" s="101">
        <v>45383</v>
      </c>
      <c r="F17" s="101">
        <v>45657</v>
      </c>
      <c r="G17" s="118" t="s">
        <v>279</v>
      </c>
      <c r="H17" s="119" t="s">
        <v>280</v>
      </c>
      <c r="I17" s="144">
        <v>1</v>
      </c>
      <c r="J17" s="80"/>
      <c r="K17" s="78" t="s">
        <v>281</v>
      </c>
    </row>
    <row r="18" spans="1:11" ht="72.5" x14ac:dyDescent="0.35">
      <c r="A18" s="138" t="s">
        <v>282</v>
      </c>
      <c r="B18" s="138" t="s">
        <v>283</v>
      </c>
      <c r="C18" s="52" t="s">
        <v>278</v>
      </c>
      <c r="D18" s="128" t="s">
        <v>284</v>
      </c>
      <c r="E18" s="27">
        <v>45292</v>
      </c>
      <c r="F18" s="27">
        <v>45657</v>
      </c>
      <c r="G18" s="122" t="s">
        <v>285</v>
      </c>
      <c r="H18" s="96" t="s">
        <v>286</v>
      </c>
      <c r="I18" s="107">
        <v>0.75</v>
      </c>
      <c r="J18" s="97" t="s">
        <v>287</v>
      </c>
      <c r="K18" s="149" t="s">
        <v>288</v>
      </c>
    </row>
    <row r="19" spans="1:11" ht="88.5" customHeight="1" x14ac:dyDescent="0.35">
      <c r="A19" s="143" t="s">
        <v>289</v>
      </c>
      <c r="B19" s="140" t="s">
        <v>290</v>
      </c>
      <c r="C19" s="64" t="s">
        <v>278</v>
      </c>
      <c r="D19" s="129" t="s">
        <v>18</v>
      </c>
      <c r="E19" s="67">
        <v>45352</v>
      </c>
      <c r="F19" s="67">
        <v>45657</v>
      </c>
      <c r="G19" s="123" t="s">
        <v>285</v>
      </c>
      <c r="H19" s="98" t="s">
        <v>286</v>
      </c>
      <c r="I19" s="107">
        <v>0.75</v>
      </c>
      <c r="J19" s="97" t="s">
        <v>291</v>
      </c>
      <c r="K19" s="78" t="s">
        <v>364</v>
      </c>
    </row>
    <row r="20" spans="1:11" ht="72" customHeight="1" thickBot="1" x14ac:dyDescent="0.4">
      <c r="A20" s="159" t="s">
        <v>292</v>
      </c>
      <c r="B20" s="142" t="s">
        <v>293</v>
      </c>
      <c r="C20" s="102" t="s">
        <v>278</v>
      </c>
      <c r="D20" s="130" t="s">
        <v>18</v>
      </c>
      <c r="E20" s="103">
        <v>45444</v>
      </c>
      <c r="F20" s="103">
        <v>45657</v>
      </c>
      <c r="G20" s="110" t="s">
        <v>294</v>
      </c>
      <c r="H20" s="104" t="s">
        <v>295</v>
      </c>
      <c r="I20" s="171">
        <v>0.2</v>
      </c>
      <c r="J20" s="172"/>
      <c r="K20" s="78" t="s">
        <v>366</v>
      </c>
    </row>
    <row r="21" spans="1:11" ht="26.5" customHeight="1" thickBot="1" x14ac:dyDescent="0.4">
      <c r="I21" s="173">
        <f>AVERAGE(I17:I20,I4:I11)</f>
        <v>0.83750000000000002</v>
      </c>
      <c r="J21" s="178" t="s">
        <v>381</v>
      </c>
    </row>
    <row r="22" spans="1:11" ht="26.5" customHeight="1" thickBot="1" x14ac:dyDescent="0.4">
      <c r="I22" s="173">
        <f>(100%+100%+100%+85%+100%+100%+100%+50%+0%+0%+0%+0%+0%+100%+75%+75%+20%)/17</f>
        <v>0.59117647058823519</v>
      </c>
      <c r="J22" s="178" t="s">
        <v>380</v>
      </c>
    </row>
  </sheetData>
  <mergeCells count="13">
    <mergeCell ref="I2:I3"/>
    <mergeCell ref="J2:J3"/>
    <mergeCell ref="K2:K3"/>
    <mergeCell ref="B4:B7"/>
    <mergeCell ref="B11:B16"/>
    <mergeCell ref="A4:A16"/>
    <mergeCell ref="A1:H1"/>
    <mergeCell ref="H2:H3"/>
    <mergeCell ref="G2:G3"/>
    <mergeCell ref="D2:D3"/>
    <mergeCell ref="A2:A3"/>
    <mergeCell ref="E2:F2"/>
    <mergeCell ref="B2: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9F0D-3CDA-49AE-B40E-226F679BFD2A}">
  <sheetPr codeName="Hoja2"/>
  <dimension ref="A1:J30"/>
  <sheetViews>
    <sheetView showGridLines="0" topLeftCell="B6" zoomScale="90" zoomScaleNormal="90" workbookViewId="0">
      <selection activeCell="H9" sqref="H9"/>
    </sheetView>
  </sheetViews>
  <sheetFormatPr baseColWidth="10" defaultColWidth="11.453125" defaultRowHeight="14.5" x14ac:dyDescent="0.35"/>
  <cols>
    <col min="1" max="1" width="16.26953125" customWidth="1"/>
    <col min="2" max="2" width="21.453125" customWidth="1"/>
    <col min="3" max="3" width="14" customWidth="1"/>
    <col min="4" max="4" width="16.1796875" customWidth="1"/>
    <col min="6" max="6" width="23.453125" customWidth="1"/>
    <col min="7" max="7" width="18.54296875" customWidth="1"/>
    <col min="8" max="8" width="32.54296875" customWidth="1"/>
    <col min="9" max="9" width="69.54296875" customWidth="1"/>
    <col min="10" max="10" width="65.54296875" customWidth="1"/>
  </cols>
  <sheetData>
    <row r="1" spans="1:10" ht="15" customHeight="1" x14ac:dyDescent="0.35">
      <c r="A1" s="214" t="s">
        <v>296</v>
      </c>
      <c r="B1" s="215"/>
      <c r="C1" s="215"/>
      <c r="D1" s="215"/>
      <c r="E1" s="215"/>
      <c r="F1" s="215"/>
      <c r="G1" s="215"/>
      <c r="H1" s="91"/>
      <c r="I1" s="91"/>
      <c r="J1" s="91"/>
    </row>
    <row r="2" spans="1:10" ht="15" customHeight="1" x14ac:dyDescent="0.35">
      <c r="A2" s="57" t="s">
        <v>5</v>
      </c>
      <c r="B2" s="55" t="s">
        <v>6</v>
      </c>
      <c r="C2" s="55" t="s">
        <v>7</v>
      </c>
      <c r="D2" s="201" t="s">
        <v>8</v>
      </c>
      <c r="E2" s="202"/>
      <c r="F2" s="55" t="s">
        <v>9</v>
      </c>
      <c r="G2" s="57" t="s">
        <v>10</v>
      </c>
      <c r="H2" s="198" t="s">
        <v>11</v>
      </c>
      <c r="I2" s="196" t="s">
        <v>12</v>
      </c>
      <c r="J2" s="196" t="s">
        <v>13</v>
      </c>
    </row>
    <row r="3" spans="1:10" x14ac:dyDescent="0.35">
      <c r="A3" s="58"/>
      <c r="B3" s="59"/>
      <c r="C3" s="59"/>
      <c r="D3" s="1" t="s">
        <v>14</v>
      </c>
      <c r="E3" s="3" t="s">
        <v>15</v>
      </c>
      <c r="F3" s="59"/>
      <c r="G3" s="58"/>
      <c r="H3" s="198"/>
      <c r="I3" s="197"/>
      <c r="J3" s="197"/>
    </row>
    <row r="4" spans="1:10" ht="78.75" customHeight="1" x14ac:dyDescent="0.35">
      <c r="A4" s="56" t="s">
        <v>297</v>
      </c>
      <c r="B4" s="34" t="s">
        <v>298</v>
      </c>
      <c r="C4" s="35" t="s">
        <v>299</v>
      </c>
      <c r="D4" s="61">
        <v>45292</v>
      </c>
      <c r="E4" s="61">
        <v>45656</v>
      </c>
      <c r="F4" s="15" t="s">
        <v>300</v>
      </c>
      <c r="G4" s="17" t="s">
        <v>301</v>
      </c>
      <c r="H4" s="107">
        <f>(1/2)</f>
        <v>0.5</v>
      </c>
      <c r="I4" s="73" t="s">
        <v>302</v>
      </c>
      <c r="J4" s="13" t="s">
        <v>303</v>
      </c>
    </row>
    <row r="5" spans="1:10" ht="108" customHeight="1" x14ac:dyDescent="0.35">
      <c r="A5" s="17" t="s">
        <v>304</v>
      </c>
      <c r="B5" s="17" t="s">
        <v>305</v>
      </c>
      <c r="C5" s="15" t="s">
        <v>306</v>
      </c>
      <c r="D5" s="61">
        <v>45292</v>
      </c>
      <c r="E5" s="61">
        <v>45656</v>
      </c>
      <c r="F5" s="15" t="s">
        <v>307</v>
      </c>
      <c r="G5" s="17" t="s">
        <v>308</v>
      </c>
      <c r="H5" s="107">
        <f>(3/3)</f>
        <v>1</v>
      </c>
      <c r="I5" s="73" t="s">
        <v>309</v>
      </c>
      <c r="J5" s="13" t="s">
        <v>310</v>
      </c>
    </row>
    <row r="6" spans="1:10" ht="89.15" customHeight="1" x14ac:dyDescent="0.35">
      <c r="A6" s="17" t="s">
        <v>311</v>
      </c>
      <c r="B6" s="17" t="s">
        <v>312</v>
      </c>
      <c r="C6" s="36" t="s">
        <v>313</v>
      </c>
      <c r="D6" s="61">
        <v>45292</v>
      </c>
      <c r="E6" s="61">
        <v>45656</v>
      </c>
      <c r="F6" s="15" t="s">
        <v>314</v>
      </c>
      <c r="G6" s="17" t="s">
        <v>315</v>
      </c>
      <c r="H6" s="107">
        <v>1</v>
      </c>
      <c r="I6" s="73" t="s">
        <v>309</v>
      </c>
      <c r="J6" s="13" t="s">
        <v>310</v>
      </c>
    </row>
    <row r="7" spans="1:10" ht="92.25" customHeight="1" x14ac:dyDescent="0.35">
      <c r="A7" s="17" t="s">
        <v>316</v>
      </c>
      <c r="B7" s="17" t="s">
        <v>317</v>
      </c>
      <c r="C7" s="15" t="s">
        <v>299</v>
      </c>
      <c r="D7" s="61">
        <v>45292</v>
      </c>
      <c r="E7" s="61">
        <v>45656</v>
      </c>
      <c r="F7" s="15" t="s">
        <v>318</v>
      </c>
      <c r="G7" s="17" t="s">
        <v>319</v>
      </c>
      <c r="H7" s="107">
        <f>(6/6)</f>
        <v>1</v>
      </c>
      <c r="I7" s="73" t="s">
        <v>320</v>
      </c>
      <c r="J7" s="105" t="s">
        <v>321</v>
      </c>
    </row>
    <row r="8" spans="1:10" ht="324" customHeight="1" thickBot="1" x14ac:dyDescent="0.4">
      <c r="A8" s="17" t="s">
        <v>322</v>
      </c>
      <c r="B8" s="17" t="s">
        <v>323</v>
      </c>
      <c r="C8" s="15" t="s">
        <v>324</v>
      </c>
      <c r="D8" s="61">
        <v>45292</v>
      </c>
      <c r="E8" s="61">
        <v>45565</v>
      </c>
      <c r="F8" s="15" t="s">
        <v>325</v>
      </c>
      <c r="G8" s="37">
        <v>1</v>
      </c>
      <c r="H8" s="169">
        <f>(2/3)</f>
        <v>0.66666666666666663</v>
      </c>
      <c r="I8" s="170" t="s">
        <v>326</v>
      </c>
      <c r="J8" s="13" t="s">
        <v>327</v>
      </c>
    </row>
    <row r="9" spans="1:10" ht="39.5" customHeight="1" thickBot="1" x14ac:dyDescent="0.55000000000000004">
      <c r="H9" s="168">
        <f>AVERAGE(H4:H8)</f>
        <v>0.83333333333333337</v>
      </c>
      <c r="I9" s="178" t="s">
        <v>381</v>
      </c>
    </row>
    <row r="10" spans="1:10" ht="60.75" customHeight="1" thickBot="1" x14ac:dyDescent="0.55000000000000004">
      <c r="H10" s="168">
        <f>AVERAGE(H4:H8)</f>
        <v>0.83333333333333337</v>
      </c>
      <c r="I10" s="178" t="s">
        <v>380</v>
      </c>
    </row>
    <row r="11" spans="1:10" ht="60.75" customHeight="1" x14ac:dyDescent="0.35"/>
    <row r="12" spans="1:10" ht="60.75" customHeight="1" x14ac:dyDescent="0.35"/>
    <row r="13" spans="1:10" ht="15" customHeight="1" x14ac:dyDescent="0.35"/>
    <row r="14" spans="1:10" ht="63.75" customHeight="1" x14ac:dyDescent="0.35"/>
    <row r="15" spans="1:10" ht="63.75" customHeight="1" x14ac:dyDescent="0.35"/>
    <row r="16" spans="1:10" ht="63.75" customHeight="1" x14ac:dyDescent="0.35"/>
    <row r="17" ht="63.75" customHeight="1" x14ac:dyDescent="0.35"/>
    <row r="18" ht="63.75" customHeight="1" x14ac:dyDescent="0.35"/>
    <row r="19" ht="15" customHeight="1" x14ac:dyDescent="0.35"/>
    <row r="20" ht="63" customHeight="1" x14ac:dyDescent="0.35"/>
    <row r="21" ht="63" customHeight="1" x14ac:dyDescent="0.35"/>
    <row r="22" ht="63" customHeight="1" x14ac:dyDescent="0.35"/>
    <row r="23" ht="63" customHeight="1" x14ac:dyDescent="0.35"/>
    <row r="24" ht="15" customHeight="1" x14ac:dyDescent="0.35"/>
    <row r="26" ht="26.25" customHeight="1" x14ac:dyDescent="0.35"/>
    <row r="30" ht="15.75" customHeight="1" x14ac:dyDescent="0.35"/>
  </sheetData>
  <mergeCells count="5">
    <mergeCell ref="A1:G1"/>
    <mergeCell ref="D2:E2"/>
    <mergeCell ref="H2:H3"/>
    <mergeCell ref="I2:I3"/>
    <mergeCell ref="J2:J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A7DA5-86B7-410D-B52B-90AF885FE9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BCF5DA-EDF8-4E08-85CC-E3BB87579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CD11A1-DE07-4D93-A448-44CEB8121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PTEP 2023</vt:lpstr>
      <vt:lpstr>Transparencia</vt:lpstr>
      <vt:lpstr>Rendición de cuentas</vt:lpstr>
      <vt:lpstr>Atención al ciudadano</vt:lpstr>
      <vt:lpstr>Racionalización de Trámites</vt:lpstr>
      <vt:lpstr>Datos abiertos</vt:lpstr>
      <vt:lpstr>Innovación</vt:lpstr>
      <vt:lpstr>Integridad</vt:lpstr>
      <vt:lpstr>Gestión de Riesgos</vt:lpstr>
      <vt:lpstr>Debida Diligencia</vt:lpstr>
      <vt:lpstr>Observaciones</vt:lpstr>
      <vt:lpstr>'PTEP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Yolanda.Garzon</dc:creator>
  <cp:keywords/>
  <dc:description/>
  <cp:lastModifiedBy>JULIAN CAMILO MENDOZA CASTAÑEDA</cp:lastModifiedBy>
  <cp:revision/>
  <dcterms:created xsi:type="dcterms:W3CDTF">2018-09-11T19:32:17Z</dcterms:created>
  <dcterms:modified xsi:type="dcterms:W3CDTF">2024-08-20T14:16:30Z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