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ttps://metrodebogotagovco-my.sharepoint.com/personal/julian_mendoza_metrodebogota_gov_co/Documents/Metro/PAAC/PAAC 2023/Monitoreo 2/"/>
    </mc:Choice>
  </mc:AlternateContent>
  <xr:revisionPtr revIDLastSave="1232" documentId="8_{7358633D-9753-4044-930D-FFDF3113A3B7}" xr6:coauthVersionLast="47" xr6:coauthVersionMax="47" xr10:uidLastSave="{8BBBFC0E-C46F-4B10-A6EF-A0FB24A8C4D1}"/>
  <bookViews>
    <workbookView xWindow="-110" yWindow="-110" windowWidth="19420" windowHeight="10560" firstSheet="3" activeTab="7" xr2:uid="{1BC23A1A-C6B2-40F3-9650-22D8219EBACB}"/>
  </bookViews>
  <sheets>
    <sheet name="PAAC 2023" sheetId="2" r:id="rId1"/>
    <sheet name="Gestión de Riesgos" sheetId="1" r:id="rId2"/>
    <sheet name="Racionalización de Trámites" sheetId="3" r:id="rId3"/>
    <sheet name="Rendición de cuentas" sheetId="5" r:id="rId4"/>
    <sheet name="Atención al ciudadano" sheetId="4" r:id="rId5"/>
    <sheet name="Transparencia" sheetId="6" r:id="rId6"/>
    <sheet name="IA" sheetId="7" r:id="rId7"/>
    <sheet name="Observaciones" sheetId="8" r:id="rId8"/>
  </sheets>
  <definedNames>
    <definedName name="_xlnm._FilterDatabase" localSheetId="4" hidden="1">'Atención al ciudadano'!$B$2:$C$12</definedName>
    <definedName name="_xlnm._FilterDatabase" localSheetId="6" hidden="1">IA!$A$1:$I$22</definedName>
    <definedName name="_xlnm._FilterDatabase" localSheetId="3" hidden="1">'Rendición de cuentas'!$A$3:$J$3</definedName>
    <definedName name="_xlnm.Print_Area" localSheetId="0">'PAAC 2023'!$A$1:$M$24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8" l="1"/>
  <c r="J11" i="4"/>
  <c r="J13" i="6"/>
  <c r="K24" i="7"/>
  <c r="K18" i="7"/>
  <c r="J14" i="6"/>
  <c r="J13" i="4"/>
  <c r="J14" i="5"/>
  <c r="J9" i="1"/>
  <c r="J8" i="1"/>
  <c r="J7" i="1"/>
  <c r="J5" i="1"/>
  <c r="J4" i="1"/>
  <c r="J11" i="5"/>
  <c r="J6" i="5"/>
  <c r="J12" i="4"/>
  <c r="J8" i="4"/>
  <c r="J4" i="4"/>
  <c r="J11" i="6"/>
  <c r="J5" i="6"/>
  <c r="J4" i="6"/>
  <c r="K10" i="7"/>
  <c r="K9" i="7"/>
  <c r="K8" i="7"/>
  <c r="K21" i="7"/>
  <c r="K22" i="7"/>
  <c r="K20" i="7"/>
  <c r="K19" i="7"/>
</calcChain>
</file>

<file path=xl/sharedStrings.xml><?xml version="1.0" encoding="utf-8"?>
<sst xmlns="http://schemas.openxmlformats.org/spreadsheetml/2006/main" count="466" uniqueCount="335">
  <si>
    <t>PROCESO: CUPLIMIENTO Y ANTICORRUPCIÓN</t>
  </si>
  <si>
    <t>FORMATO PLAN ANTICORRUPCIÓN Y DE ATENCIÓN AL CIUDADANO</t>
  </si>
  <si>
    <t>CÓDIGO: CA-FR-004</t>
  </si>
  <si>
    <t>VERSIÓN: 02</t>
  </si>
  <si>
    <t>Elaboró</t>
  </si>
  <si>
    <t>Julián Mendoza - Profesional OAI</t>
  </si>
  <si>
    <t>Revisó:</t>
  </si>
  <si>
    <t>Mariangélica Rolón - Jefe OAI (E)</t>
  </si>
  <si>
    <t xml:space="preserve">Fecha reporte: </t>
  </si>
  <si>
    <r>
      <t>1.</t>
    </r>
    <r>
      <rPr>
        <b/>
        <sz val="7"/>
        <color theme="1"/>
        <rFont val="Times New Roman"/>
        <family val="1"/>
      </rPr>
      <t xml:space="preserve">       </t>
    </r>
    <r>
      <rPr>
        <b/>
        <sz val="10"/>
        <color theme="1"/>
        <rFont val="Calibri"/>
        <family val="2"/>
      </rPr>
      <t xml:space="preserve">Gestión de Riesgo de Corrupción - Mapa de Riesgos de Corrupción </t>
    </r>
  </si>
  <si>
    <t>SUBCOMPONENTE</t>
  </si>
  <si>
    <t>ACTIVIDAD</t>
  </si>
  <si>
    <t>RESPONSABLE</t>
  </si>
  <si>
    <t>PERIODO</t>
  </si>
  <si>
    <t>INDICADOR</t>
  </si>
  <si>
    <t>META</t>
  </si>
  <si>
    <t>Avance</t>
  </si>
  <si>
    <t>Segundo Cuatrimestre</t>
  </si>
  <si>
    <t>INICIO</t>
  </si>
  <si>
    <t>FIN</t>
  </si>
  <si>
    <t>Primer Cuatrimestre</t>
  </si>
  <si>
    <t>Avance cualitativo</t>
  </si>
  <si>
    <t>Avance cuantitativo (Según indicador)</t>
  </si>
  <si>
    <t>1.1 Política de Administración del Riesgo de Corrupción</t>
  </si>
  <si>
    <t>1.1.1 Socializar la política de riesgos a la entidad</t>
  </si>
  <si>
    <t>GR</t>
  </si>
  <si>
    <t>(No. Socializaciones
realizadas / No.
Socializaciones
planeadas) *100</t>
  </si>
  <si>
    <t>2 socializaciones</t>
  </si>
  <si>
    <t>Para el primer trimestre de 2023, la Gerencia de Riesgos realizó la publicación de los informes de riesgos de los meses de enero y febrero de 2023 en AZ Digital</t>
  </si>
  <si>
    <t>Se realizó socialización de la Política de riesgos en la capacitación de riesgos de corrupción realizada el 23 de febrero de 2023.</t>
  </si>
  <si>
    <t>1.2 Construcción del Mapa de Riesgos de Corrupción</t>
  </si>
  <si>
    <t>1.2.1.  Realizar el acompañamiento metodológico para la elaboración y actualización del Mapa de Riesgos de Corrupción 2023.</t>
  </si>
  <si>
    <t>Responsables: Líderes de Procesos - Acompañamiento: GR</t>
  </si>
  <si>
    <t>No. de matrices de riesgos de corrupción publicadas /No. de matrices de riesgos de
corrupción elaboradas y/o actualizadas.</t>
  </si>
  <si>
    <t>Mapa de Riesgos elaborado y/o actualizado</t>
  </si>
  <si>
    <t>El mapa de riesgos de corrupción se publicó en la página web de la entidad en el mes de enero de 2023</t>
  </si>
  <si>
    <r>
      <rPr>
        <sz val="10"/>
        <color rgb="FF000000"/>
        <rFont val="Calibri"/>
      </rPr>
      <t xml:space="preserve">El Mapa de Riesgos de Corrupción fue publicado en la página web de la entidad el 31 de enero de 2023 dando cumplimiento a la norma.  Posterior se publicó una actualización con corte al 31 de julio. Se puede consultar en la </t>
    </r>
    <r>
      <rPr>
        <b/>
        <sz val="10"/>
        <color rgb="FF000000"/>
        <rFont val="Calibri"/>
      </rPr>
      <t>Página Web</t>
    </r>
    <r>
      <rPr>
        <sz val="10"/>
        <color rgb="FF000000"/>
        <rFont val="Calibri"/>
      </rPr>
      <t>: https://www.metrodebogota.gov.co/node/4326</t>
    </r>
  </si>
  <si>
    <t>1.3 Consulta y Divulgación</t>
  </si>
  <si>
    <t>1.3.1.  Publicar el Mapa de Riesgos de Corrupción una vez al año o cuando se requiera, y socializar su publicación, como anexo del PAAC.</t>
  </si>
  <si>
    <t>OAI / GR</t>
  </si>
  <si>
    <t>No. de publicaciones de la Matriz de Riesgos de corrupción</t>
  </si>
  <si>
    <t>Publicaciones de la Matriz de Riesgos de Corrupción</t>
  </si>
  <si>
    <r>
      <rPr>
        <sz val="10"/>
        <color rgb="FF000000"/>
        <rFont val="Calibri"/>
      </rPr>
      <t xml:space="preserve">El Mapa de Riesgos de Corrupción fue publicado en la página web de la entidad el 31 de enero de 2023 dando cumplimiento a la norma.  Posterior se publicó una actualización con corte al </t>
    </r>
    <r>
      <rPr>
        <b/>
        <sz val="10"/>
        <color rgb="FF000000"/>
        <rFont val="Calibri"/>
      </rPr>
      <t xml:space="preserve">31 de julio. </t>
    </r>
  </si>
  <si>
    <t>1.4 Monitoreo y Revisión</t>
  </si>
  <si>
    <t>1.4.1.Hacer monitoreo al Mapa de Riesgos de Corrupción de conformidad con la periodicidad establecida en el manual.</t>
  </si>
  <si>
    <t>(# monitoreos realizados/# de monitoreos necesarios)*100</t>
  </si>
  <si>
    <t>Informes de monitoreo</t>
  </si>
  <si>
    <t>La Gerencia de Riesgos realizó el monitoreo de los riesgos de corrupción de la EMB de los meses de enero y febrero de 2023</t>
  </si>
  <si>
    <r>
      <t>La Gerencia de Riesgos durante el segundo cuatrimestre del año ha realizado el monitoreo a los riesgos de corrupción de los meses de abril, mayo, junio y</t>
    </r>
    <r>
      <rPr>
        <b/>
        <sz val="10"/>
        <rFont val="Calibri"/>
        <family val="2"/>
      </rPr>
      <t xml:space="preserve"> julio</t>
    </r>
    <r>
      <rPr>
        <sz val="10"/>
        <rFont val="Calibri"/>
        <family val="2"/>
      </rPr>
      <t>; los informes se encuentran publicados en AZ Digital, los cuales contienen la información de los riesgos de corrupción.</t>
    </r>
  </si>
  <si>
    <t>1.5 Seguimiento</t>
  </si>
  <si>
    <t>1.5.1. Hacer seguimiento y evaluación al mapa de riesgos de corrupción (Proceso de Auditoría Interna)</t>
  </si>
  <si>
    <t>OCI</t>
  </si>
  <si>
    <t>(# de informes de seguimiento al PAAC realizados y publicados / 3 informes de seguimiento al PAAC programados )*100</t>
  </si>
  <si>
    <t>Se realizó segumiento al Plan Anticorrupción y Atención al Ciudadano - PAAC, correspondiente al tercer cuatrimestre de 2022, comunicado mediante memorando OCI-MEM23-0012 del 13/01/2023 y publicado en el portal web en la ruta: https://www.metrodebogota.gov.co/sites/default/files/control/OCI-MEM23-0012.pdf?width=800&amp;height=800&amp;iframe=true, dentro del término fijado y atendiendo los lineamientos definidos en el Decreto 124 de 2016, los artículos 5 y 6 del Decreto 2641 de 2012 y el artículo 734 de la Ley 1474 de 2011.
La medición del indicador al corte del presente monitoreo queda así: (1 / 3 )*100 = 33,3%. Quedando pendiente los seguimientos de primer y segundo cuatrimestre de 2023 en mayo y agosto, respectivamente, para alcanzar al meta del 100%.
Estado: En ejecución.</t>
  </si>
  <si>
    <t>Se realizó seguimiento al Plan Anticorrupción y Atención al Ciudadano – PAAC, que incluyó la evaluación del mapa de riesgos de corrupción, correspondiente al primer cuatrimestre de 2023, comunicado mediante memorando OCI-MEM23-0110 del 15/05/2023 y publicado en el portal web en la ruta: https://www.metrodebogota.gov.co/sites/default/files/control/OCI-MEM23-0110.pdf?width=800&amp;height=800&amp;iframe=true, dentro del término fijado y atendiendo los lineamientos definidos en el Decreto 124 de 2016, los artículos 5 y 6 del Decreto 2641 de 2012 y el artículo 734 de la Ley 1474 de 2011.
En el seguimiento se verificó evidencia de una muestra de seis riesgos de corrupción y sus respectivos controles y planes de acción. 
Queda pendiente el seguimiento de segundo cuatrimestre de 2023, respectivamente, para alcanzar la meta del 100%</t>
  </si>
  <si>
    <t>Cumplimiento de Componente</t>
  </si>
  <si>
    <r>
      <t>2.</t>
    </r>
    <r>
      <rPr>
        <b/>
        <sz val="7"/>
        <color theme="1"/>
        <rFont val="Times New Roman"/>
        <family val="1"/>
      </rPr>
      <t xml:space="preserve">       </t>
    </r>
    <r>
      <rPr>
        <b/>
        <sz val="10"/>
        <color theme="1"/>
        <rFont val="Calibri"/>
        <family val="2"/>
      </rPr>
      <t>Racionalización de trámites</t>
    </r>
  </si>
  <si>
    <t>2.1 Identificación de Trámites</t>
  </si>
  <si>
    <t>Validar que se cuenta con las condiciones para la aplicabilidad del concepto emitido por el DAFP para la política de Racionalización de Trámites en al EMB.</t>
  </si>
  <si>
    <t>OAP</t>
  </si>
  <si>
    <t>(# de reuniones para la validación de la aplicabilidad del concepto de DAFP / 1)*100</t>
  </si>
  <si>
    <t>Evidencia de una reunión con la Gerencia de Comunicaciones, Ciudadanía y Cultura - Servicio al ciudadano en la que se identifique si exiten o no trámites u otros procedimientos administrativos</t>
  </si>
  <si>
    <t>Para el primer trimestre del 2023 se realizó una mesa de trabajo con la GCC para la revisión  del Concepto Aplicación Política Racionalización de Tramites EMB -
Vigencia 2022 de la Función Pública con el fin de 
validar que se cuenta con las condiciones para la aplicabilidad del concepto emitido. Así mismo, se identificó si existen o no trámites u otro procedimiento administrativo OPA que se estén 
ejecutando en la EMB.</t>
  </si>
  <si>
    <t>Actividad cumplida</t>
  </si>
  <si>
    <t xml:space="preserve">2.2 Priorización de Trámites </t>
  </si>
  <si>
    <t>2.3 Racionalización de Trámites</t>
  </si>
  <si>
    <t>Avance del componente</t>
  </si>
  <si>
    <r>
      <t>3.</t>
    </r>
    <r>
      <rPr>
        <b/>
        <sz val="7"/>
        <color theme="1"/>
        <rFont val="Times New Roman"/>
        <family val="1"/>
      </rPr>
      <t xml:space="preserve">       </t>
    </r>
    <r>
      <rPr>
        <b/>
        <sz val="10"/>
        <color theme="1"/>
        <rFont val="Calibri"/>
        <family val="2"/>
      </rPr>
      <t>Rendición de cuentas.</t>
    </r>
  </si>
  <si>
    <t>3.1 Información de calidad y en lenguaje comprensible</t>
  </si>
  <si>
    <t>3.1.1. Revisar y de ser necesario actualizar el procedimiento  de rendición de cuentas a los grupos de valor e interés de la EMB y hacer seguimiento a su implementación.</t>
  </si>
  <si>
    <t>GCCC / OAP / SSA</t>
  </si>
  <si>
    <t>(# de revisiones o actualizaciones realizadas/1)*100</t>
  </si>
  <si>
    <t>Procedimiento de rendición de cuentas actualizado y publicado</t>
  </si>
  <si>
    <t xml:space="preserve">Desde las dependencias involucradas se inició la verificación del actual procedimiento para verificar si el mismo requiere actualización. </t>
  </si>
  <si>
    <r>
      <rPr>
        <sz val="11"/>
        <color rgb="FF000000"/>
        <rFont val="Calibri"/>
        <family val="2"/>
        <scheme val="minor"/>
      </rPr>
      <t xml:space="preserve">Desde las dependencias involucradas se inició la actualización del procedimiento de rendicón de cuentas de la EMB </t>
    </r>
    <r>
      <rPr>
        <b/>
        <sz val="11"/>
        <color rgb="FF000000"/>
        <rFont val="Calibri"/>
        <family val="2"/>
        <scheme val="minor"/>
      </rPr>
      <t xml:space="preserve"> SSA:</t>
    </r>
    <r>
      <rPr>
        <sz val="11"/>
        <color rgb="FF000000"/>
        <rFont val="Calibri"/>
        <family val="2"/>
        <scheme val="minor"/>
      </rPr>
      <t xml:space="preserve"> Desde las dependencias involucradas se inició la verificación del actual procedimiento para verificar si el mismo requiere actualización. </t>
    </r>
  </si>
  <si>
    <t>3.1.2. Publicar Informe de Gestión de la EMB 2022</t>
  </si>
  <si>
    <t>(# Informes publicados/1)*100</t>
  </si>
  <si>
    <t xml:space="preserve">Publicación informe página web. </t>
  </si>
  <si>
    <t>Se realizó la respectiva publicación del informe de gestión en la pagina web de la entidad con corte a 31 de enero 2023 , el cual se puede encontrar bajo el siguiente enlace:  https://www.metrodebogota.gov.co/?q=transparencia/control/informes-gesti%C3%B3n-evaluaci%C3%B3n-y-auditoria/informe-gesti%C3%B3n-2022-0</t>
  </si>
  <si>
    <t>3.2 Diálogo de doble vía con la ciudadanía y sus organizaciones</t>
  </si>
  <si>
    <t xml:space="preserve">3.2.1. Llevar a cabo la rendición de cuentas de la Empresa Metro de Bogotá en el marco de la rendición de cuentas del Sector Movilidad y el Distrito Capital. </t>
  </si>
  <si>
    <t>(# de rendiciones de cuentas realizadas por la EMB del sector movilidad y el Distrito Capital /# de
rendiciones de cuentas de la EMB programados para el sector movilidad y el Distrito Capital) *100%.</t>
  </si>
  <si>
    <t>Rendición de cuentas realizada</t>
  </si>
  <si>
    <t>Durante el I cuatrimestre la Empresa Metro de Bogotá ha participado en las siguientes rendiciones de cuentas:
- 24 de febrero de 2023: Rendición de cuentas Nodo Sector Movilidad Distrital 
- 23 de marzo de 2023: Rendición de cuentas Alcaldía Mayor de Bogotá</t>
  </si>
  <si>
    <r>
      <t xml:space="preserve">Esta actividad se realizó durante el I cuatrimestre.  </t>
    </r>
    <r>
      <rPr>
        <b/>
        <sz val="11"/>
        <color rgb="FF000000"/>
        <rFont val="Calibri"/>
      </rPr>
      <t>SSA:</t>
    </r>
    <r>
      <rPr>
        <sz val="11"/>
        <color rgb="FF000000"/>
        <rFont val="Calibri"/>
      </rPr>
      <t xml:space="preserve"> En las RdC realizadas se genero espacio de diálogo y transparencia con la comunidad, informando, socializando y contreyendo escenarios de confianza con los asistentes. </t>
    </r>
    <r>
      <rPr>
        <sz val="11"/>
        <color rgb="FF000000"/>
        <rFont val="Calibri"/>
        <family val="2"/>
      </rPr>
      <t xml:space="preserve">
A partir de los mes de Mayo, Junio y Julio se han realizado 6 Rendiciones de Cuentas Locales debidamente programadas por el sector movilidad. Las RdC del mes Agosto aun no se han llevado a cabo en su totalidad, razon por la cual se hara en el próximo reporte. En ese sentido se cumplió con la meta  </t>
    </r>
  </si>
  <si>
    <t>3.2.2. Actualizar y difundir los avances de los proyectos de la EMB de forma amplia, oportuna y veraz a fin de mantener informada a la ciudadanía</t>
  </si>
  <si>
    <t>GCC</t>
  </si>
  <si>
    <t>(# de reportes suministrados/12)*100</t>
  </si>
  <si>
    <t>Reporte con las divulgaciones de los proyectos de la EMB realizados</t>
  </si>
  <si>
    <t>Permanentemente la Gerencia de Comunicaciones, Ciudadanía y Cultura actualiza y difunde la información de los avances de los proyectos de la EMB, siempre de forma amplia, oportuna y veraz a fin de mantener informada a la ciudadanía. 
Todas las evidencias se encuentran en la matriz de seguimiento.</t>
  </si>
  <si>
    <t xml:space="preserve">Permanentemente la Gerencia de Comunicaciones, Ciudadanía y Cultura actualiza y difunde la información de los avances de los proyectos de la EMB, siempre de forma amplia, oportuna y veraz a fin de mantener informada a la ciudadanía. 
Todas las evidencias se encuentran en la matriz de seguimiento y se entregan 4 reportes correspondientes a mayo, junio, julio y agosto, este último se entregará al finalizar el mes.  </t>
  </si>
  <si>
    <t>3.2.3. Realizar un proceso permanente de rendición de cuentas basado en la identificación de las necesidades e intereses de información ciudadana (demanda ciudadana), que entregue información, en el cual se asuman compromisos viables.</t>
  </si>
  <si>
    <t xml:space="preserve">
GCC / SSA</t>
  </si>
  <si>
    <t>(# activades ejecutadas / # actividades planeadas)*100</t>
  </si>
  <si>
    <t>Actividades de rendición de cuentas</t>
  </si>
  <si>
    <t>En el marco de los procesos de preparación y rendición de cuentas del sector movilidad, desde la EMB se acompañó la realización de los siguientes diálogos ciudadanos: 
1. 24/03/2023 Conversatorio niñas, niños y movilidad
2. 27/03/2023 Conversatorio Mujeres y movilidad
3. 30/03/2023 Conversatorio Accesibilidad, movilidad reducida y adulto mayor 
Las actividades correspondientes al mes de abril serán reportadas en el siguiente cuatrimestre.</t>
  </si>
  <si>
    <r>
      <t xml:space="preserve">En el marco de los procesos de preparación y rendición de cuentas del sector movilidad, desde la EMB se acompañó la realización de los siguientes diálogos ciudadanos: 
1. Rendición de cuentas  Localidad Bosa 03/05/2023
2. Rendición de cuentas  Localidad Mártires 31/05/2023
3. Rendición de cuentas  Localidad Chapinero 21/06/2023
4. Rendición de cuentas  Localidad Engativá 28/06/2023
</t>
    </r>
    <r>
      <rPr>
        <b/>
        <sz val="11"/>
        <color theme="1"/>
        <rFont val="Calibri"/>
        <family val="2"/>
        <scheme val="minor"/>
      </rPr>
      <t xml:space="preserve">SSA: </t>
    </r>
    <r>
      <rPr>
        <sz val="11"/>
        <color theme="1"/>
        <rFont val="Calibri"/>
        <family val="2"/>
        <scheme val="minor"/>
      </rPr>
      <t xml:space="preserve">En las RdC realizadas teniendo en cuenta las necesidades e intereses de la comunidad 
A partir de los mes de Mayo, Junio y Julio se han realizado 6 Rendiciones de Cuentas Locales debidamente programadas por el sector movilidad. Las RdC del mes Agosto aun no se han llevado a cabo en su totalidad, razon por la cual se hara en el proximo reporte. En ese sentido se cummplió con la meta  </t>
    </r>
  </si>
  <si>
    <t>3.2.4. Realizar al menos un ejercicio de participación ciudadana en la formulación de los planes institucionales de la EMB con el propósito de mejorar el relacionamiento de los grupos de valor e interés teniendo en cuenta los enfoques territorial, diferencial y de género.</t>
  </si>
  <si>
    <t>(# ejercicios de participación ciudadana realizados / 1)*100</t>
  </si>
  <si>
    <t>Realizar al menos un ejercicio de participación ciudadana en la formulación de los planes institucionales de la EMB</t>
  </si>
  <si>
    <t>Desde noviembre del 2022 se  adelantó un ejercicio de participación ciudadana en la planeación institucional del 2023, a través de una encuesta aplicada a los grupos de valor e interés de la EMB, los resultados de la  misma se socializaron con las  áreas encargadas de los planes tales como  Plan Anticorrupción y Atención al Ciudadano - PAAC y  Plan de Acción Institucional Integrado - PAII para ser aplicados en la vigencia,  como evidencia del mismo se adjuntan los corrreos remitidos a las áreas.</t>
  </si>
  <si>
    <t>3.2.5. Generar espacios de participación y socialización por medio de actividades de socialización y divulgación sobre el avance del proyecto a los diferentes grupos de interés que involucre espacio de información y atención a la ciudadanía y se de respuesta a las inquietudes que resulten en cada jornada en los tiempos acordados. (Directiva 05 de 2020)</t>
  </si>
  <si>
    <t>SSA</t>
  </si>
  <si>
    <t>(# de espacios generados/ # de espacios Programados)*100</t>
  </si>
  <si>
    <t xml:space="preserve">Durante los primeros tres meses se han realizado 69 espacios de participación y socialización referente al avance de la PLMB, sus características y fortalecimiento de canales con la ciudadanía y entidades del distrito. En ese sentido se cummplió con la meta.
Se aclara que dado que se debe entregar la información de la actividad a la OAI el el 12 de abril, y que los soportes realizados para este mes, se entregan a EMB durante la primera quincena del mes de mayo, no se inlcuye en este reporte las actividades de participación durante el mes de abril	</t>
  </si>
  <si>
    <t>En los meses Mayo, Junio y Julio se garantizo la PC en cada una de las acciones que se adelanta en las etapas de desarrollo de la ML1, promoviendo asi de esta manera el papel propositivo y activo de la comunidad
Durante los meses Mayo, Junio y Julio se han realizado 34 espacios de participación y socialización referente al avance de la PLMB, sus características y fortalecimiento de canales con la ciudadanía y entidades del distrito. Es de señalar que el mes Agosto aun no se han llevado a cabo en su totalidad todos los espacions de PC, razon por la cual se hara en el proximo reporte.   En ese sentido se cumplió con la meta.</t>
  </si>
  <si>
    <t>3.2.6 Realizar 4 actividades de promoción y divulgación del Plan Anticorrupción a los funcionarios, ciudadanos y partes interesadas.</t>
  </si>
  <si>
    <t>OAI</t>
  </si>
  <si>
    <t>(# de actividades realizadas/4)*100</t>
  </si>
  <si>
    <t>4 actividades realizadas</t>
  </si>
  <si>
    <t>El 3 de marzo de 2023 se realizó divulgación del PAAC a través del Podcast "Primera Estación".</t>
  </si>
  <si>
    <t>El 21 de abril de 2023 se realizó divulgación del PAAC a través de Boletín Somos Metr No. 945. Además entre el 14 de julio y el 4 de agosto se realizó una divulgación del PAAC a través de fondos de pantalla.</t>
  </si>
  <si>
    <t>3.3 Incentivos para motivar la cultura de la rendición y petición de cuentas</t>
  </si>
  <si>
    <t>3.3.1 Desarrollar al menos una acción que permita fortalecer la participación activa de los grupos de valor e interés en los ejercicios de rendición de cuentas.</t>
  </si>
  <si>
    <t>(# de acciones implementadas /1)*100</t>
  </si>
  <si>
    <t>Acción de fortalecimiento de participación ciudadana en la rendición de cuentas</t>
  </si>
  <si>
    <t>Esta actividad se tiene programada para los siguientes cuatrimestres.</t>
  </si>
  <si>
    <t xml:space="preserve">Para el II cuatrimestre no se realizarón ejecución de rendicion de cuentas. por lo que no han desarrollado acciones de fortalecimiento de participación ciudadana. </t>
  </si>
  <si>
    <t>3.4 Evaluación y retroalimentación a la gestión institucional</t>
  </si>
  <si>
    <t>3.4.1. Realizar evaluación interna y externa del proceso de rendición de cuentas a fin de hacer seguimiento e identificar lecciones aprendidas y buenas prácticas.</t>
  </si>
  <si>
    <t>(# de evaluaciones realizadas/1)*100</t>
  </si>
  <si>
    <t>Evaluación del proceso de rendición de cuentas</t>
  </si>
  <si>
    <t>En el mes de febrero se llevo a cabo la rendición de cuentas del nodo sector movilidad, sin embargo,  el 04/04/2023 la SDM remite el informe y este se encuentra en proceso de publicación en la página web.</t>
  </si>
  <si>
    <t xml:space="preserve">Para el II cuatrimestre no se realizarón ejecución de rendicion de cuentas. asi mismo ya se encuentra publicado el informe de la SDM sobre la rendición de cuentas del nodo sector movilidad https://www.metrodebogota.gov.co/?q=transparencia/control/informes-gesti%C3%B3n-evaluaci%C3%B3n-y-auditoria/informe-consolidado-audiencia-0 </t>
  </si>
  <si>
    <t>Avance Componente</t>
  </si>
  <si>
    <r>
      <t>3.</t>
    </r>
    <r>
      <rPr>
        <b/>
        <sz val="7"/>
        <color theme="1"/>
        <rFont val="Times New Roman"/>
        <family val="1"/>
      </rPr>
      <t xml:space="preserve">       </t>
    </r>
    <r>
      <rPr>
        <b/>
        <sz val="10"/>
        <color theme="1"/>
        <rFont val="Calibri"/>
        <family val="2"/>
      </rPr>
      <t>Mecanismos de Mejora de Atención al ciudadano.</t>
    </r>
  </si>
  <si>
    <t>4.1 Estructura Administrativa y de direccionamiento Estratégico</t>
  </si>
  <si>
    <t>4.1.1. Implementar permanentemente divulgación sobre temas de atención a la ciudadanía</t>
  </si>
  <si>
    <t>(# de reportes suministrados/11)*100</t>
  </si>
  <si>
    <t>Reporte con las divulgaciones sobre temas de atención a la ciudadanía</t>
  </si>
  <si>
    <t>Para el I cuatrimestre la Gerencia de Comunicaciones, Ciudadanía y Cultura  inició la implementación de la estrategia de divulgación a la ciudadanía, informando sobre los principales temas liderados por la EMB. Todas las evidencias se encuentran en la matriz de seguimiento.</t>
  </si>
  <si>
    <t xml:space="preserve">Para el II cuatrimestre la Gerencia de Comunicaciones, Ciudadanía y Cultura  continuó con la implementación de la estrategia de divulgación a la ciudadanía, informando sobre los principales temas liderados por la EMB. 
Todas las evidencias se encuentran en la matriz de seguimiento y se entregan 4 reportes correspondientes a mayo, junio, julio y agosto, este último se entrega al finalizar el mes. </t>
  </si>
  <si>
    <t>4.2 Fortalecimiento de los canales de atención.</t>
  </si>
  <si>
    <t>4.2.1.Mantener actualizada la matriz de seguimiento, monitoreo y control a las peticiones de la ciudadanía que ingresan por los diferentes canales de la Empresa Metro para llevar trazabilidad de la gestión de PQRSD.</t>
  </si>
  <si>
    <t>(# de matrices actualizadas/1)*100</t>
  </si>
  <si>
    <t>Matriz de seguimiento, monitoreo y control a las peticiones de la ciudadanía actualizada</t>
  </si>
  <si>
    <t>Permanentemente la Gerencia de Comunicaciones, Ciudadanía y Cultura, actualiza la matriz de seguimiento, monitoreo y control de todas las peticiones ciudadanas que ingresan por los distintos canales a la EMB.</t>
  </si>
  <si>
    <t xml:space="preserve">Permanentemente la Gerencia de Comunicaciones, Ciudadanía y Cultura, actualiza la matriz de seguimiento, monitoreo y control de todas las peticiones ciudadanas que ingresan por los distintos canales a la EMB.
La matriz compartida corresponde a mayo, junio, julio y agosto, , este último se entrega al finalizar el mes. </t>
  </si>
  <si>
    <t>4.2.2. Mantener activos los canales de atención a la ciudadanía</t>
  </si>
  <si>
    <t>OAI - GCC</t>
  </si>
  <si>
    <t>(# de canales de comunicación activos/# de canales existentes)*100</t>
  </si>
  <si>
    <t>Canales de comunicación activos</t>
  </si>
  <si>
    <t>En el marco de la estrategia de atención a la ciudadanía para el I cuatrimestre han estado vigentes los siguientes canales de atención:
Canal presencial:
-Oficina administrativa del Concesionario ubicada en la calle 100 # 8 A 49, Edificio World Trade Center, torre B oficina 1101, en el horario comprendido de lunes a viernes de 8:00 a.m. a 5:00 p.m.
-Oficina de atención al ciudadano ubicada en la calle 72 # 10-34, Centro Comercial Avenida Chile, local 147, en el horario comprendido de lunes a viernes de 8:00 a.m. a 5:00 p.m. y sábados de 8:00 a.m. a 12:00 m. 
-Oficina de atención al ciudadano ubicada en la carrera 95 A # 49 C 80 sur, Centro Comercial Trebolis, local 113, en el horario comprendido de lunes a viernes de 8:00 a.m. a 5:00 p.m. y sábados de 8:00 a.m. a 12:00 m. -Oficina de atención al ciudadano ubicada en la calle 26 sur # 68 i – 12/18, en el horario comprendido de lunes a viernes de 8:00 a.m. a 5:00 p.m. y sábados de 8:00 a.m. a 12:00 m. -
-Puntos móviles de atención los cuales tendrán una ubicación y horario variable conforme las necesidades y actividades del componente social de Metro Línea 1 S.A.S. 
Canal virtual:
-Correos electrónicos: gestion.social@metro1.com.co, social.calle72@metro1.com.co y, social.patiotaller@metro1.com.co
-Plataforma Bogotá Te Escucha, enlace de acceso: https://bogota.gov.co/sdqs/ -Aplicativo 
-Chat Virtual en la página oficial de Metro Línea 1 S.A.S. https://www.metro1.com.co/sugerencias_opiniones.html 
-Página web de Metro Línea 1 S.A.S. https://www.metro1.com.co/index.html 
Canal telefonico:
-Línea telefónica fija 6016478710 
-Oficina en la localidad de Bosa: 305 828 5515 
-Oficina en la calle 72: 305 808 3719 
-Oficina en la Av. 68: 305 808 3739 
Canal escrito:
-Oficina administrativa del Concesionario ubicada en la calle 100 # 8 A 49, Edificio World Trade Center, torre B oficina 802, en el horario comprendido de lunes a viernes de 8:00 a.m. a 5:00 p.m</t>
  </si>
  <si>
    <t>En el marco de la estrategia de atención a la ciudadanía para el II cuatrimestre han estado vigentes los siguientes canales de atención:
1. Canal presencial:
-Oficina administrativa del Concesionario ubicada en la calle 100 # 8 A 49, Edificio World Trade Center, torre B oficina 1101, en el horario comprendido de lunes a viernes de 8:00 a.m. a 5:00 p.m.
-Oficina de atención al ciudadano ubicada en la calle 72 # 10-34, Centro Comercial Avenida Chile, local 147, en el horario comprendido de lunes a viernes de 8:00 a.m. a 5:00 p.m. y sábados de 8:00 a.m. a 12:00 m. 
-Oficina de atención al ciudadano ubicada en la carrera 95 A # 49 C 80 sur, Centro Comercial Trebolis, local 113, en el horario comprendido de lunes a viernes de 8:00 a.m. a 5:00 p.m. y sábados de 8:00 a.m. a 12:00 m. -Oficina de atención al ciudadano ubicada en la calle 26 sur # 68 i – 12/18, en el horario comprendido de lunes a viernes de 8:00 a.m. a 5:00 p.m. y sábados de 8:00 a.m. a 12:00 m. -
-Puntos móviles de atención los cuales tendrán una ubicación y horario variable conforme las necesidades y actividades del componente social de Metro Línea 1 S.A.S. 
2. Canal virtual:
-Correos electrónicos: gestion.social@metro1.com.co, social.calle72@metro1.com.co y, social.patiotaller@metro1.com.co
-Plataforma Bogotá Te Escucha, enlace de acceso: https://bogota.gov.co/sdqs/ -Aplicativo 
-Chat Virtual en la página oficial de Metro Línea 1 S.A.S. https://www.metro1.com.co/sugerencias_opiniones.html 
-Página web de Metro Línea 1 S.A.S. https://www.metro1.com.co/index.html 
3. Canal telefónico:
-Línea telefónica fija 6016478710 
-Oficina en la localidad de Bosa: 305 828 5515 
-Oficina en la calle 72: 305 808 3719 
-Oficina en la Av. 68: 305 808 3739 
4. Canal escrito:
-Oficina administrativa del Concesionario ubicada en la calle 100 # 8 A 49, Edificio World Trade Center, torre B oficina 802, en el horario comprendido de lunes a viernes de 8:00 a.m. a 5:00 p.m</t>
  </si>
  <si>
    <t>4.3 Talento  Humano</t>
  </si>
  <si>
    <t>4.3.1. Fortalecer las competencias de los servidores de la Empresa en la atención al ciudadano para lo cual se buscará la oferta de entidades especializadas en el tema.</t>
  </si>
  <si>
    <t>GAA-TH</t>
  </si>
  <si>
    <t># personas asistentes al curso o capacitación</t>
  </si>
  <si>
    <t>Capacitar al menos a 10 servidores</t>
  </si>
  <si>
    <t>Dentro del tiempo para realizar la capacitación en atención al ciudadano, la cual fue incluida en el Plan Institucional de Capacitación de la vigencia 2023.</t>
  </si>
  <si>
    <t xml:space="preserve">Se inscribió en la capacitación de Atención al Ciudadano  brindada por la Secretaria General de la Alcaldía Mayor en asociación con el Departamento Adminsitrativo del Servicio Civil Distrital, a 13 servidores de la EMB, los cuales cumplieron con los requisitos para ser certificados. </t>
  </si>
  <si>
    <t>4.4 Normativo y procedimental.</t>
  </si>
  <si>
    <t>4.4.1. Generar 2 documentos en los que se realicen recomendaciones para mejorar la prestación del servicio al ciudadano.</t>
  </si>
  <si>
    <t>(# de documentos con recomendaciones / 2)*100</t>
  </si>
  <si>
    <t>Documentos de recomendaciones para mejorar la prestación del servicio al ciudadano</t>
  </si>
  <si>
    <t>Actividad para cumplir durante el mes de abril de 2023.</t>
  </si>
  <si>
    <t>Mediante Memorando OAI-MEM23-0026 se comunió el documento en que se realizan recomendaciones para mejorar la prestación del servicio a la ciudadanía.</t>
  </si>
  <si>
    <t>4.5 Relacionamiento con el ciudadano</t>
  </si>
  <si>
    <t>4.5.1. Generar reporte de información asociado al nivel de satisfacción en la atención al ciudadano por parte de la EMB de acuerdo con la tabulación de las encuestas de satisfacción y socializar los resultados.</t>
  </si>
  <si>
    <t>GCC/SSA</t>
  </si>
  <si>
    <t>(# de reportes realizados/1)*100</t>
  </si>
  <si>
    <t>Reporte de satisfacción en la atención al ciudadano</t>
  </si>
  <si>
    <t>Teniendo en cuenta la programación, esta actividad se reportará en el segundo cuatrimestre de 2023</t>
  </si>
  <si>
    <t>Desde la GCC, el componente de ateción al ciudadano se encuentra contruyendo el informe del segundo cuatrimestre de 2023 (mayo, junio, julio y agosto).</t>
  </si>
  <si>
    <t xml:space="preserve">4.5.2.Incorporar, desarrollar e implementar acciones de mejora a partir de la aplicación de las Encuestas de Satisfacción y, los demás canales de comunicación de los que dispone la EMB para la ciudadanía. </t>
  </si>
  <si>
    <t>(# de acciones de
mejora
implementadas
/# de acciones de
Mejoras
propuestas) *100</t>
  </si>
  <si>
    <t>Acciones de mejora implementadas</t>
  </si>
  <si>
    <t>Desde la GCC, el componente de ateción al ciudadano reportará las acciones de mejora que correspondan conforme al análisis realizado aplicación de las Encuestas de Satisfacción.</t>
  </si>
  <si>
    <t>4.5.3. Establecer indicadores (KPI) de acuerdo con la gestión de redes sociales, para medir el grado y calidad de las interacciones de los ciudadano.</t>
  </si>
  <si>
    <t>(1 Matriz de indicadores KPI actualizada con nuevos indicadores / 1 Matriz de indicadores KPI) *100%</t>
  </si>
  <si>
    <t>11 reportes realizados</t>
  </si>
  <si>
    <r>
      <rPr>
        <sz val="11"/>
        <color rgb="FF000000"/>
        <rFont val="Calibri"/>
        <family val="2"/>
      </rPr>
      <t xml:space="preserve">Para el I cuatrimestre y de acuerdo con el seguimiento al indicador los resultados son: 
Enero: 77 preguntas recibidas 
Febrero: 55 preguntas recibidas 
Marzo: </t>
    </r>
    <r>
      <rPr>
        <b/>
        <sz val="11"/>
        <color rgb="FFFF0000"/>
        <rFont val="Calibri"/>
        <family val="2"/>
      </rPr>
      <t xml:space="preserve">este dato se reportará una vez se compile el mes de marzo
</t>
    </r>
    <r>
      <rPr>
        <sz val="11"/>
        <color rgb="FF000000"/>
        <rFont val="Calibri"/>
        <family val="2"/>
      </rPr>
      <t xml:space="preserve">Abril: </t>
    </r>
    <r>
      <rPr>
        <b/>
        <sz val="11"/>
        <color rgb="FFFF0000"/>
        <rFont val="Calibri"/>
        <family val="2"/>
      </rPr>
      <t xml:space="preserve">este dato se reportará una vez concluya el mes de abril 
</t>
    </r>
    <r>
      <rPr>
        <sz val="11"/>
        <color rgb="FF000000"/>
        <rFont val="Calibri"/>
        <family val="2"/>
      </rPr>
      <t xml:space="preserve">Para un total de: </t>
    </r>
    <r>
      <rPr>
        <b/>
        <sz val="11"/>
        <color rgb="FFFF0000"/>
        <rFont val="Calibri"/>
        <family val="2"/>
      </rPr>
      <t>este dato se reportará una vez concluya el mes de abril</t>
    </r>
    <r>
      <rPr>
        <sz val="11"/>
        <color rgb="FF000000"/>
        <rFont val="Calibri"/>
        <family val="2"/>
      </rPr>
      <t xml:space="preserve"> 
</t>
    </r>
  </si>
  <si>
    <t>Para el II cuatrimestre y de acuerdo con el seguimiento al indicador los resultados son: 
Mayo: 58 preguntas recibidas 
Junio: 112 preguntas recibidas 
Julio: 66 preguntas recibidas
Agosto: Al finalizar el mes se tendrá este dato
El total de preguntas se tendrán al finalizar el mes
Este reporte corresponde a los meses de enero a agosto de 2023</t>
  </si>
  <si>
    <t xml:space="preserve">4.5.4. Realizar 4 actividades de divulgación interna y externa sobre la figura del defensor del ciudadano </t>
  </si>
  <si>
    <t>Actividades realizadas</t>
  </si>
  <si>
    <t>El 7 y 10 de marzo de 2023 por redes sociales de la EMB se realizó una campaña externa sobre la fiugr del defensor del ciudadano.</t>
  </si>
  <si>
    <t>En junio de 2023 se realizó una difusión externa de la figura del Defensor del Ciudadano</t>
  </si>
  <si>
    <t>Avance del Componente</t>
  </si>
  <si>
    <r>
      <t>5.</t>
    </r>
    <r>
      <rPr>
        <b/>
        <sz val="7"/>
        <color theme="1"/>
        <rFont val="Times New Roman"/>
        <family val="1"/>
      </rPr>
      <t xml:space="preserve">       </t>
    </r>
    <r>
      <rPr>
        <b/>
        <sz val="10"/>
        <color theme="1"/>
        <rFont val="Calibri"/>
        <family val="2"/>
      </rPr>
      <t>Mecanismos para la Transparencia y Acceso a la Información</t>
    </r>
  </si>
  <si>
    <t>5.1 Lineamientos de transparencia activa</t>
  </si>
  <si>
    <t>5.1.1. Hacer seguimiento a la información publicada en la página WEB para verificar cumplimiento de normatividad vigente (Ley 1712 de 2014).</t>
  </si>
  <si>
    <t>(# seguimientos realizados /# de seguimientos requeridos)*100</t>
  </si>
  <si>
    <t xml:space="preserve"> Botón de Transparencia actualizado</t>
  </si>
  <si>
    <t>En los meses de enero, febrero y marzo se realizaron monitoreos al Botón de Transparencia verificando que la información allí publicada esté actualizada.</t>
  </si>
  <si>
    <t>En los meses de abril, mayo, junio y julio se realizaron monitoreos al Botón de Transparencia verificando que la información allí publicada esté actualizada.</t>
  </si>
  <si>
    <t>5.1.2. Socializar en 6 oportunidades, al interior de la entidad la información publicada en el Portal Web sobre el Cumplimiento de Transparencia Activa establecida en la Ley 1712 de 2014.</t>
  </si>
  <si>
    <t>(# de socializaciones hechas/6)*100</t>
  </si>
  <si>
    <t xml:space="preserve">Socialización del Botón de Transparencia </t>
  </si>
  <si>
    <t>El 5 de marzo de 2023 se realizó una socialización del Botón de Transparencia a través de las redes sociales de la EMB.</t>
  </si>
  <si>
    <t>En junio y julio de 2023 se realizaron dos divulgaciones externas sobre temas de transparencia a través de redes sociales.</t>
  </si>
  <si>
    <t>5.2 Lineamientos de transparencia pasiva</t>
  </si>
  <si>
    <t>5.2.1.Gestionar las peticiones a través del Sistema de Gestión de Peticiones Ciudadanas Bogotá Te Escucha asegurando la realización de la totalidad del trámite correspondiente.</t>
  </si>
  <si>
    <t>(# de peticiones
tramitadas /#de
tramites recibidas)
*100</t>
  </si>
  <si>
    <t>Peticiones resueltas que fueron recibidas a través del Sistema de Gestión de Peticiones Ciudadanas Bogotá Te Escucha</t>
  </si>
  <si>
    <r>
      <rPr>
        <sz val="11"/>
        <color rgb="FF000000"/>
        <rFont val="Calibri"/>
        <family val="2"/>
      </rPr>
      <t xml:space="preserve">Permanentemente la Gerencia de Comunicaciones, Ciudadanía y Cultura  gestiona sus  PQRSD ciudadanas a través del Sistema Distrital de Quejas y Soluciones - Bogotá te escucha asegurando la totalidad del trámite.
</t>
    </r>
    <r>
      <rPr>
        <b/>
        <sz val="11"/>
        <color rgb="FFFF0000"/>
        <rFont val="Calibri"/>
        <family val="2"/>
      </rPr>
      <t xml:space="preserve">La matriz de seguimiento con el número exacto de PQRSD se incluye al finalizar el mes de abril </t>
    </r>
  </si>
  <si>
    <t xml:space="preserve">Durante el periodo de enero a julio de 2023, se recibieron un total de 1246 PQRSD ciudadanas, de las cuales 1181 se encuentran tramitadas.
Las 65 PQRSD restantes se encuentran en términos de ley para respuesta definitiva. </t>
  </si>
  <si>
    <t>5.2.2.Publicar en la web los informes de gestión de PQRS y las respuestas a los derechos de petición anónimos.  Los 15 primeros días hábiles del mes siguiente.</t>
  </si>
  <si>
    <t>(# de informes publicados/11) *100</t>
  </si>
  <si>
    <t>Informes publicados</t>
  </si>
  <si>
    <t>La Gerencia de Comunicaciones, Ciudadanía y Cultura realiza mensualmente (mes vencido) la publicación de los informes de PQRSD ciudadanas. Actualmente se encuentran publicados en la web de la EMB los informes hasta el mes de febrero de 2023.
https://www.metrodebogota.gov.co/?q=transparencia/instrumentos-gestion-informacion-publica/Informe-pqr-denuncias-solicitudes</t>
  </si>
  <si>
    <t>La Gerencia de Comunicaciones, Ciudadanía y Cultura realiza mensualmente (mes vencido) la publicación de los informes de PQRSD ciudadanas. Actualmente se encuentran publicados en la web de la EMB los informes hasta el mes de junio de 2023.
https://www.metrodebogota.gov.co/?q=transparencia/instrumentos-gestion-informacion-publica/Informe-pqr-denuncias-solicitudes</t>
  </si>
  <si>
    <t>5.3 Elaboración de instrumentos de Gestión de la información</t>
  </si>
  <si>
    <t>5.3.1. Revisar y actualizar si es necesario, el Inventario de registro de Activos de Información.</t>
  </si>
  <si>
    <t>Responsables Lideres de Proceso - GAA</t>
  </si>
  <si>
    <t>(# de actualizaciones realizadas/# de actualizaciones necesarias)*100</t>
  </si>
  <si>
    <t>Inventario de Registro de Información actualizado</t>
  </si>
  <si>
    <t xml:space="preserve">No se presenta avance, teniendo en cuenta que la acción está prevista iniciar en el segundo semestre de 2023. Sin embargo, este instrumento está sujeto a la actualización de la TRD, actividad que a la fecha se encuentra en ejecución en cumplimiento del objeto y alcance del Contrato 239 de 2022. </t>
  </si>
  <si>
    <t>5.3.2. Revisar y actualizar si es necesario, el índice de Información Clasificada y Reservada</t>
  </si>
  <si>
    <t>(# de actualizaciones realizadas/# de actualizaciones necesarias)*101</t>
  </si>
  <si>
    <t>Índice de Información Clasificado actualizado</t>
  </si>
  <si>
    <t xml:space="preserve">No se presenta avance, teniendo en cuenta que la actividad está prevista iniciar en el segundo semestre de 2023. Sin embargo, se aclara que este instrumento se encuentra actualizado con corte al 30 de noviembre de 2022. Por lo anterior, no se identifica la necesidad de realizar una nueva actualización a la fecha. </t>
  </si>
  <si>
    <t>5.3.3. Revisar y actualizar si es necesario, el esquema de publicación de información de la empresa Metro de Bogotá y publicarlo en la WEB (Ley 1712, Artículo 12)</t>
  </si>
  <si>
    <t>(# de actualizaciones realizadas/# de actualizaciones necesarias)*102</t>
  </si>
  <si>
    <t>Esquema de publicación de información de la EMB actualizado</t>
  </si>
  <si>
    <t>5.4 Criterios diferencial de accesibilidad</t>
  </si>
  <si>
    <t>5.4.1. Definir y monitorear las actividades claves para dar cumplimiento a la Resolución 1519 del 2020 “Por la cual se definen los estándares y directrices para publicar la información señalada en la Ley 1712 del 2014 y se definen los requisitos en materia de acceso a la información pública, accesibilidad web, seguridad digital, y datos abiertos”.</t>
  </si>
  <si>
    <t xml:space="preserve">OAI - OTI </t>
  </si>
  <si>
    <t>(# de validaciones hechas/*4)*100</t>
  </si>
  <si>
    <t>Realizar 4 validaciones de información publicada</t>
  </si>
  <si>
    <t>El 29 de marzo de 2023, entre la OAI y la OTI se realizó una validación de la página web, enfocada en el cumplimiento de los criterios de accesibilidad web establecidos en el Anexo 1 de la Resolución 1519 de 2020.</t>
  </si>
  <si>
    <t>El 18 de julio de 2023, entre la OAI y la OTI se realizó una validación de la página web, enfocada en el cumplimiento de los criterios de accesibilidad web establecidos en el Anexo 1 de la Resolución 1519 de 2020.</t>
  </si>
  <si>
    <t>5.5 Monitoreo de acceso  a la información pública</t>
  </si>
  <si>
    <t xml:space="preserve">5.5.1. Implementar las actividades definidas en la hoja de ruta del Plan de Apertura de Datos de la Empresa Metro de Bogotá para la vigencia 2023. </t>
  </si>
  <si>
    <t>OTI</t>
  </si>
  <si>
    <t>(# de etapas implementadas /5)*100</t>
  </si>
  <si>
    <t>Actividades definidas en hoja de ruta del Plan de Apertura de Datos implementadas para la vigencia 2023</t>
  </si>
  <si>
    <t xml:space="preserve">Se han venido implementando las actividades definidas en la hoja de ruta del plan de apertura de datos para el primer trimestre, como compromiso se publicará en el SIG entre el mes de abril a mayo, el plan de apertura para el conocimiento del mismo por parte de los colaboradores de la EMB.
De la misma manera, se han continuado el relacionamiento entre las diferentes dependencias involucradas en la apertura de datos, con el fin de identificar posibles mejores del plan y la publicación de nuevos conjuntos de datos.
Se avanzó en la implementación de las primeras 5 etapas del plan, específicamente: 
1. Validación de las normas aplicables a la apertura de datos
2. Identificación de las dependencias involucradas en la apertura de datos.
3. Revisión de los posibles conjuntos de datos a abrir.
4. Alistamiento y producción para la apertura de datos.
5. Apertura de Datos Abiertos y/o Federación de los conjuntos a Datos.gov.co
</t>
  </si>
  <si>
    <t>Hasta el momento se han implementando las actividades definidas en la hoja de ruta del plan de apertura de datos para el segundo trimestre de la vigencia.
Así mismo, se realizó una sesión para comunicar la importancia de la apertura de datos y del gobierno del dato, con el fin de identificar posibles mejores del plan y la publicación de nuevos conjuntos de datos.
Se avanzó en la implementación de las primeras 5 etapas del plan, específicamente: 
1. Validación de las normas aplicables a la apertura de datos
2. Identificación de las dependencias involucradas en la apertura de datos.
3. Revisión de los posibles conjuntos de datos a abrir.
4. Alistamiento y producción para la apertura de datos.
5. Apertura de Datos Abiertos y/o Federación de los conjuntos a Datos.gov.co</t>
  </si>
  <si>
    <t>5.5.2.Monitorear la iniciativa asociada al Gobierno abierto de Bogotá, relacionada a la creación de un micrositio en la página web de la empresa para promover la  transparencia y divulgación de la ejecución del proyecto Primera Línea de Metro de Bogotá  Tramo 1 (PLMB T-1), a través de la utilización de la herramientas de Tecnologías de la Información - TI -  y estrategias de comunicación.</t>
  </si>
  <si>
    <t>OAI- GE</t>
  </si>
  <si>
    <t>(# de validaciones hechas/*11)*100</t>
  </si>
  <si>
    <t>Realizar 11 validaciones de información publicada</t>
  </si>
  <si>
    <t xml:space="preserve">Para los meses de enero, febrero y marzo se realizó la actualización del tablero de avance sobre la ejecución de la PLMB T1. El tablero de avance puede ser consultado a través del enlace https://app.powerbi.com/view?r=eyJrIjoiMDFmM2MwMmUtY2VkOC00ODkwLTk3YjUtYjhmYWJiODgyYTU2IiwidCI6IjJlMTk3NDVhLTI0MTctNDQzYS05MDk0LWE1NDk0M2YwYWUxMSJ9&amp;pageName=ReportSection. Adicionalmente, en el marco del seguimiento realizado al Botón de Transparencia, realizado con el Formato CA-FR-001, se verificó la accesibilidad y publicación de la información en el Micrositio.
La actualización de la información se realiza de manera mensual (mes vencido)  de acuerdo con los reportes presentados por el PMO. </t>
  </si>
  <si>
    <t>Para los meses de mayo y junio se realizó la actualización del tablero de avance sobre la ejecución de la PLMB T1. El tablero de avance puede ser consultado a través del enlace https://app.powerbi.com/view?r=eyJrIjoiMDFmM2MwMmUtY2VkOC00ODkwLTk3YjUtYjhmYWJiODgyYTU2IiwidCI6IjJlMTk3NDVhLTI0MTctNDQzYS05MDk0LWE1NDk0M2YwYWUxMSJ9&amp;pageName=ReportSection Adicionalmente, en el marco del seguimiento realizado al Botón de Transparencia, gestionado con el Formato CA-FR-001, se verificó la accesibilidad y publicación de la información en el Micrositio. La actualización de la información se realiza de manera mensual (mes vencido) de acuerdo con los reportes presentados por el PMO. En tal sentido, la actualización de los porcentajes de avance correspondientes al mes de julio tendrá lugar a mediados del mes de agosto; y, los correspondeintes al mes de agosto a mediados del mes de septiembre. Las evidencias de la actualización de julio y agosto será remitida en el curso del seguimiento al siguiente cuatrimestre.</t>
  </si>
  <si>
    <t>AVANCE COMPONENTE</t>
  </si>
  <si>
    <r>
      <t>6.</t>
    </r>
    <r>
      <rPr>
        <b/>
        <sz val="7"/>
        <color theme="1"/>
        <rFont val="Times New Roman"/>
        <family val="1"/>
      </rPr>
      <t xml:space="preserve">       </t>
    </r>
    <r>
      <rPr>
        <b/>
        <sz val="10"/>
        <color theme="1"/>
        <rFont val="Calibri"/>
        <family val="2"/>
      </rPr>
      <t>Iniciativas Adicionales</t>
    </r>
  </si>
  <si>
    <t>ACTIVIDAD COMPLEMENTARIA</t>
  </si>
  <si>
    <t>6.1 Plan de Integridad</t>
  </si>
  <si>
    <t>6.1.1 Alistamiento</t>
  </si>
  <si>
    <t>6.1.1.1 Renovar, en caso de ser necesario, el equipo de Gestores de Integridad</t>
  </si>
  <si>
    <t>(# de convocatorias hechas /1) *100</t>
  </si>
  <si>
    <t>Grupo conformado de Gestores de Integridad</t>
  </si>
  <si>
    <t>Mediante Resolución No. 112 de 2023 se modificó y conformó el equipo de gestores de integridad para la vigencia 2023.</t>
  </si>
  <si>
    <t>6.1.1.2 Analizar la gestión realizada en la vigencia anterior</t>
  </si>
  <si>
    <t>Gestores de Integridad</t>
  </si>
  <si>
    <t>(# de análisis realizados/1) * 100</t>
  </si>
  <si>
    <t>Incluir el tema en al menos una reunión del grupo de gestores</t>
  </si>
  <si>
    <t>En la sesión del 31 de marzo de 2023 el equipo de gestores de integridad analizó la gestión realizada en la vigencia 2022 con el fin de verificar la fomulación del Plan de Integridad de la vigencia actual.</t>
  </si>
  <si>
    <t>6.1.1.3 Revisarla formulación del plan de integridad de acuerdo con el análisis de la gestión realizada en la vigencia anterior</t>
  </si>
  <si>
    <t>(# de Revisiones hechas/1) * 100</t>
  </si>
  <si>
    <t>Revisiones</t>
  </si>
  <si>
    <t>En la sesión del 31 de marzo de 2023 el equipo de gestores de integridad revisó la formulación del Plan de Integridad de acuerdo con el análisis de la vigencia anterior, para lo cual no encontró modificaciones para realizar.</t>
  </si>
  <si>
    <t>6.1.1.4 Fortalecer y capacitar a los integrantes del grupo de gestores de integridad en los temas de su competencia</t>
  </si>
  <si>
    <t>(# capacitaciones / 1) *100</t>
  </si>
  <si>
    <t>una capacitación a todos los integrantes del grupo</t>
  </si>
  <si>
    <t>Actividad para cumplirse en los próximos cuatrimestres.</t>
  </si>
  <si>
    <t>6.1.2 Armonización</t>
  </si>
  <si>
    <t>6.1.2.1 Socializar y divulgar la integración del grupo de gestores de integridad</t>
  </si>
  <si>
    <t>Socialización divulgación</t>
  </si>
  <si>
    <t>una socialización de la conformación del grupo</t>
  </si>
  <si>
    <t>Mediante Boletín Somos Metro No. 935 del 11 de mayo de 2023, se realizó la socialización del Grupo de Gestores de Integridad.</t>
  </si>
  <si>
    <t>6.1.3 Diagnóstico</t>
  </si>
  <si>
    <t>6.1.3.1 Realizar un diagnóstico integral</t>
  </si>
  <si>
    <t>Diagnósticos</t>
  </si>
  <si>
    <t>Un diagnóstico integral realizado</t>
  </si>
  <si>
    <t>En el mes de junio se realizó un diagnóstico integral a través de un formulario digital, siguiendo las recomendaciones de la Caja de Herramientas dispuesta por el DAFP. Los resultados se presentaron en la sesión de junio de 2023 en la sesión del equipo.</t>
  </si>
  <si>
    <t>6.1.4 Implementación</t>
  </si>
  <si>
    <t>6.1.4.1 Socializar los temas relacionados al código de integridad a través del uso de campañas de comunicación, de acuerdo con lo dispuesto por la entidad</t>
  </si>
  <si>
    <t># de campañas de socialización o comunicación de temas de integridad</t>
  </si>
  <si>
    <t>Al menos 2 campañas de socialización o comunicación de temas de integridad</t>
  </si>
  <si>
    <t>Entre los meses de mayo, junio, julio y agosto se han realizado socializaciones y divulgaciones sobre los temas asociados a la Cultura de la Integridad a través de Podcast , Boletines Somos Metro y Fondos de Pantalla.</t>
  </si>
  <si>
    <t>6.1.4.2. Realizar actividades de promoción de la cultura de la integridad involucrando a la Alta Gerencia</t>
  </si>
  <si>
    <t>(# de actividades hechas / # de actividades contempladas) * 100</t>
  </si>
  <si>
    <t>Actividades que incluyen la Alta Gerencia</t>
  </si>
  <si>
    <t>Actividad para cumplirse en septiembre</t>
  </si>
  <si>
    <t xml:space="preserve">6.1.5 Seguimiento y  evaluación </t>
  </si>
  <si>
    <t>6.1.5.1. Realizar seguimiento a las actividades formuladas dentro del plan de integridad</t>
  </si>
  <si>
    <t>(# de seguimientos / 2) * 100</t>
  </si>
  <si>
    <t>Al menos dos reuniones en las que se evidencie el seguimiento a las actividades proyectadas</t>
  </si>
  <si>
    <t>Esta actividad se realiza de forma permanente en cada una de las sesiones mensuales del equipo de Gestores de Integridad</t>
  </si>
  <si>
    <t>Esta actividad se realiza de forma permanente en cada una de las sesiones mensuales del equipo de Gestores de Integridad. Adicionalmente, la OAI realiza un seguimiento al cumplimiento de estas actividades.</t>
  </si>
  <si>
    <t>6.1.5.2. Aplicar herramienta para evaluar los conocimientos sobre el código de integridad a los servidores públicos</t>
  </si>
  <si>
    <t>(# veces que se aplica la herramienta/ 1) *100</t>
  </si>
  <si>
    <t>Aplicar la herramienta para evaluar conocimientos por lo menos una vez</t>
  </si>
  <si>
    <t>6.1.5.3. Analizar los resultados obtenidos de la aplicación de la herramienta a los servidores públicos que incluya recomendaciones o sugerencias para ser aplicadas en el Plan de Integridad 2024</t>
  </si>
  <si>
    <t>(# análisis ejecutados/1) * 100</t>
  </si>
  <si>
    <t>Informe de análisis y recomendaciones al Código de Integridad</t>
  </si>
  <si>
    <t>6.1.5.4. Presentar los resultados de la gestión realizada al Comité Institucional de Gestión y Desempeño</t>
  </si>
  <si>
    <t># de informes de gestión presentados / 1) *100</t>
  </si>
  <si>
    <t>Presentar resultados en 1 comité institucional de gestión y desempeño</t>
  </si>
  <si>
    <t>6.1.5.5. Revisar la gestión realizada durante
2023 para la formulación del PAAC 2024</t>
  </si>
  <si>
    <t>(# de
revisiones
realizadas/
1) * 100</t>
  </si>
  <si>
    <t>Análisis de
la gestión
realizada en
la vigencia
2023</t>
  </si>
  <si>
    <t>6.1.5.6. Formular las actividades del Plan de Integridad 2024</t>
  </si>
  <si>
    <t># de planes formulados / 1) *100</t>
  </si>
  <si>
    <t>Plan de Integridad 2024</t>
  </si>
  <si>
    <t>6.2 Lucha contra la corrupción</t>
  </si>
  <si>
    <t>6.2.1 Realizar 4 actividades de promoción contra el soborno y el fraude</t>
  </si>
  <si>
    <t>(# de socializaciones hechas/4) * 100</t>
  </si>
  <si>
    <t xml:space="preserve">4 actividades realizadas </t>
  </si>
  <si>
    <t>Mediante Boletín interno 933 del jueves 23 de marzo de 2023 se realizó una actividad para promocionar la lucha contra el soborno.</t>
  </si>
  <si>
    <t>Mediante Boletines Somos Metro Nos. 971 del 20 de junio de 2023 y 11082023 se realizaron actividades para promocionar la lucha contra el soborno.</t>
  </si>
  <si>
    <t>6.2.2 Realizar 4 actividades de promoción o divulgación de la debida diligencia</t>
  </si>
  <si>
    <t>Mediante Boletín interno Boletín 935 del martes 28 de marzo de 2023 se realizó una actividad para promocionar la debida diligencia en la EMB</t>
  </si>
  <si>
    <t>Mediante Boletín 969 del 13 de junio de 2023 se realizó una actividad para promocionar la debida diligencia en la EMB</t>
  </si>
  <si>
    <t>6.2.3 Realizar 4 actividades de promoción o divulgación de los canales de denuncias</t>
  </si>
  <si>
    <t>OAI / OCD</t>
  </si>
  <si>
    <t>En el primer trimestre del año 2023, la OCD realizó la publicación de dos (02) boletines de cultura disciplinaria, mediante los cuales se divulgaron y/o promocionaron los canales de denuncias con los que cuenta la entidad. Las publicaciones se realizaron a través  del boletín SOMOS METRO No.930 del viernes 17 de marzo de 2023 y del boletín SOMOS METRO No. 936 del 31 de marzo de 2023. Es de aclarar que dicha actividad también fue reportada el día 03 de abril de 2023, en marco del seguimiento mensual al PAII Febrero | Marzo 2023.</t>
  </si>
  <si>
    <t>Esta actividad se cumplió mediante la publicación de dos (2) boletines de cultura disciplinaria, así:
1. Boletín disciplinario No. 004, publicado en el SOMOS METRO No. 964 del miércoles 31 de mayo de 2023
3. Boletín disciplinario No. 005, publicado en el SOMOS METRO No. 976 del lunes 26 de junio de 2023</t>
  </si>
  <si>
    <t>6.2.4 Revisar y actualizar semestralmente, si es necesario, los canales de denuncia de la entidad  y la cartilla "Denuncia, fácil, rápido y seguro"</t>
  </si>
  <si>
    <t>(# de revisiones y/o actualizaciones/2) * 100</t>
  </si>
  <si>
    <t>2 revisiones y/o actualizaciones</t>
  </si>
  <si>
    <t>Esta actividad tiene vigencia del 01 de febrero de 2023, hasta el 31 de diciembre de 2023, por lo tanto la primera revisión de los canales de denuncia con los que cuenta la entidad, se llevará a cabo a más tardar en junio de este año.</t>
  </si>
  <si>
    <t>Entre los meses de mayo y junio de 2023, la OAI y la OCD realizaron la revisión de los canales de denuncia dispuestos en la página web de la entidad, en torno a la estrategia de los canales de denuncia diseñada por las dos oficinas y conforme a una revisión previamente realizada en el mes de junio de 2022. De lo anterior se remitieron los respectivos ajustes de contenido a la Gerencia de Comunicaciones, Ciudadanía y Cultura, los cuales fueron publicados el 5 de junio de 2023, en la página web de la entidad.</t>
  </si>
  <si>
    <t>6.2.5 Realizar 4 actividades de promoción o divulgación sobre conflictos de interés</t>
  </si>
  <si>
    <t>Primera actividad para ser desarrollada en abril</t>
  </si>
  <si>
    <t>Esta actividad se cumplió mediante la publicación del boletín SOMOS METRO No. 975 del 23 de junio de 2023, que se hizo en conjunto con la OAI, en donde se invitó a toda la  entidad a ver un video sobre la importancia del diligenciamiento y actualización de la Declaración de bienes y rentas y conflicto de interés en SIDEAP.</t>
  </si>
  <si>
    <t>6.2.6 Diseñar el borrador del Manual SARLAFT</t>
  </si>
  <si>
    <t>(# de Manuales
diseñados / 1) *
100</t>
  </si>
  <si>
    <t>Borrador Manual diseñado</t>
  </si>
  <si>
    <t>Actualmente se tiene un borrador del documento desarrollado en un 50%. Se está trabajando en la etapa de diagnóstico y segmentación por factores de riesgo del Sarlaft.</t>
  </si>
  <si>
    <t>Actualmente se tiene un borrador del documento desarrollado en un 60%. Se está trabajando en la etapa de definicón de la metodología para la identificación de los riesgos de LAFT.</t>
  </si>
  <si>
    <t>AVANCE DEL COMPONENTE</t>
  </si>
  <si>
    <t>Componente</t>
  </si>
  <si>
    <t>Gestión de Riesgos de Corrupción</t>
  </si>
  <si>
    <t>Racionalización de Trámites</t>
  </si>
  <si>
    <t>Rendición de Cuentas</t>
  </si>
  <si>
    <t xml:space="preserve">Atención al Ciudadano </t>
  </si>
  <si>
    <t>Transparencia y Acceso a la Información Pública</t>
  </si>
  <si>
    <t>Iniciativas adicionales</t>
  </si>
  <si>
    <t>Sin observación</t>
  </si>
  <si>
    <t>Si bien se observa un cumplimiento de acuerdo a los programado en cada uno de los cuatrimestres del año, es importante centrar la atención en la actividad 3.3.1, ya que al momento de realizarse este monitoreo no se tiene un avance de la actividad. Por lo tanto, se sugiere para los próximos ejercicios de seguimiento y monitoreo reportar los avances que la actividad tiene, así sea en su fase de planeación.</t>
  </si>
  <si>
    <t>Cumplimiento total del PAAC 2024 (Corte 15 de agosto de 2023)</t>
  </si>
  <si>
    <t>Observaciones / Recomendaciones</t>
  </si>
  <si>
    <t>Se recomienda centrar atención y esfuerzos en aquelas actividades cuyo producto sea un solo elemento, ya que es necesario mantener analizar si el período de cumplimiento será para toda la viencia o, si por el contrario, se planea cumplir durante un cuatrimestre en específico.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</si>
</sst>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9" x14ac:knownFonts="1">
    <font>
      <sz val="11"/>
      <color theme="1"/>
      <name val="Calibri"/>
      <family val="2"/>
      <scheme val="minor"/>
    </font>
    <font>
      <b/>
      <sz val="10"/>
      <color theme="1"/>
      <name val="Calibri"/>
      <family val="2"/>
    </font>
    <font>
      <b/>
      <sz val="7"/>
      <color theme="1"/>
      <name val="Times New Roman"/>
      <family val="1"/>
    </font>
    <font>
      <sz val="10"/>
      <color theme="1"/>
      <name val="Calibri"/>
      <family val="2"/>
    </font>
    <font>
      <sz val="11"/>
      <color rgb="FF000000"/>
      <name val="Calibri"/>
      <family val="2"/>
      <scheme val="minor"/>
    </font>
    <font>
      <sz val="8"/>
      <name val="Calibri"/>
      <family val="2"/>
      <scheme val="minor"/>
    </font>
    <font>
      <sz val="10"/>
      <color rgb="FF000000"/>
      <name val="Calibri"/>
      <family val="2"/>
      <scheme val="minor"/>
    </font>
    <font>
      <sz val="10"/>
      <color theme="1"/>
      <name val="Calibri"/>
      <family val="2"/>
      <scheme val="minor"/>
    </font>
    <font>
      <sz val="10"/>
      <name val="Calibri"/>
      <family val="2"/>
    </font>
    <font>
      <b/>
      <sz val="11"/>
      <color theme="1"/>
      <name val="Calibri"/>
      <family val="2"/>
      <scheme val="minor"/>
    </font>
    <font>
      <sz val="11"/>
      <color rgb="FF000000"/>
      <name val="Calibri"/>
      <family val="2"/>
    </font>
    <font>
      <b/>
      <sz val="11"/>
      <color rgb="FFFF0000"/>
      <name val="Calibri"/>
      <family val="2"/>
    </font>
    <font>
      <sz val="11"/>
      <color theme="1"/>
      <name val="Calibri"/>
      <family val="2"/>
    </font>
    <font>
      <sz val="8"/>
      <color theme="1"/>
      <name val="Calibri"/>
      <family val="2"/>
      <scheme val="minor"/>
    </font>
    <font>
      <b/>
      <sz val="11"/>
      <color rgb="FF000000"/>
      <name val="Calibri"/>
      <family val="2"/>
      <scheme val="minor"/>
    </font>
    <font>
      <sz val="11"/>
      <color rgb="FF000000"/>
      <name val="Calibri"/>
      <family val="2"/>
      <charset val="1"/>
      <scheme val="minor"/>
    </font>
    <font>
      <sz val="11"/>
      <color rgb="FF000000"/>
      <name val="Calibri"/>
    </font>
    <font>
      <b/>
      <sz val="11"/>
      <color rgb="FF000000"/>
      <name val="Calibri"/>
    </font>
    <font>
      <b/>
      <sz val="10"/>
      <name val="Calibri"/>
      <family val="2"/>
    </font>
    <font>
      <sz val="10"/>
      <color rgb="FF000000"/>
      <name val="Calibri"/>
    </font>
    <font>
      <sz val="10"/>
      <name val="Calibri"/>
    </font>
    <font>
      <b/>
      <sz val="10"/>
      <color rgb="FF000000"/>
      <name val="Calibri"/>
    </font>
    <font>
      <sz val="11"/>
      <color theme="1"/>
      <name val="Calibri"/>
      <family val="2"/>
      <scheme val="minor"/>
    </font>
    <font>
      <sz val="16"/>
      <color theme="1"/>
      <name val="Calibri"/>
      <family val="2"/>
      <scheme val="minor"/>
    </font>
    <font>
      <sz val="22"/>
      <color theme="1"/>
      <name val="Calibri"/>
      <family val="2"/>
      <scheme val="minor"/>
    </font>
    <font>
      <b/>
      <sz val="18"/>
      <color theme="1"/>
      <name val="Calibri"/>
      <family val="2"/>
      <scheme val="minor"/>
    </font>
    <font>
      <b/>
      <sz val="16"/>
      <color theme="1"/>
      <name val="Calibri"/>
      <family val="2"/>
      <scheme val="minor"/>
    </font>
    <font>
      <b/>
      <sz val="20"/>
      <color theme="1"/>
      <name val="Calibri"/>
      <family val="2"/>
      <scheme val="minor"/>
    </font>
    <font>
      <b/>
      <sz val="12"/>
      <color theme="1"/>
      <name val="Calibri"/>
      <family val="2"/>
      <scheme val="minor"/>
    </font>
  </fonts>
  <fills count="15">
    <fill>
      <patternFill patternType="none"/>
    </fill>
    <fill>
      <patternFill patternType="gray125"/>
    </fill>
    <fill>
      <patternFill patternType="solid">
        <fgColor rgb="FFEDEDED"/>
        <bgColor indexed="64"/>
      </patternFill>
    </fill>
    <fill>
      <patternFill patternType="solid">
        <fgColor rgb="FFDBDBDB"/>
        <bgColor indexed="64"/>
      </patternFill>
    </fill>
    <fill>
      <patternFill patternType="solid">
        <fgColor theme="0"/>
        <bgColor indexed="64"/>
      </patternFill>
    </fill>
    <fill>
      <patternFill patternType="solid">
        <fgColor theme="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0.34998626667073579"/>
        <bgColor indexed="64"/>
      </patternFill>
    </fill>
    <fill>
      <patternFill patternType="solid">
        <fgColor rgb="FFFFFFFF"/>
        <bgColor rgb="FF000000"/>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bottom style="thin">
        <color rgb="FF000000"/>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indexed="64"/>
      </left>
      <right style="medium">
        <color indexed="64"/>
      </right>
      <top style="medium">
        <color indexed="64"/>
      </top>
      <bottom/>
      <diagonal/>
    </border>
  </borders>
  <cellStyleXfs count="2">
    <xf numFmtId="0" fontId="0" fillId="0" borderId="0"/>
    <xf numFmtId="9" fontId="22" fillId="0" borderId="0" applyFont="0" applyFill="0" applyBorder="0" applyAlignment="0" applyProtection="0"/>
  </cellStyleXfs>
  <cellXfs count="173">
    <xf numFmtId="0" fontId="0" fillId="0" borderId="0" xfId="0"/>
    <xf numFmtId="0" fontId="1" fillId="2" borderId="1" xfId="0" applyFont="1" applyFill="1" applyBorder="1" applyAlignment="1">
      <alignment horizontal="center" vertical="center" wrapText="1"/>
    </xf>
    <xf numFmtId="0" fontId="3" fillId="0" borderId="5" xfId="0" applyFont="1" applyBorder="1" applyAlignment="1">
      <alignment vertical="center" wrapText="1"/>
    </xf>
    <xf numFmtId="0" fontId="1" fillId="2" borderId="4" xfId="0" applyFont="1" applyFill="1" applyBorder="1" applyAlignment="1">
      <alignment horizontal="center" vertical="center" wrapText="1"/>
    </xf>
    <xf numFmtId="0" fontId="3" fillId="0" borderId="7" xfId="0" applyFont="1" applyBorder="1" applyAlignment="1">
      <alignment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0" borderId="3" xfId="0" applyFont="1" applyBorder="1" applyAlignment="1">
      <alignment vertical="center" wrapText="1"/>
    </xf>
    <xf numFmtId="14" fontId="3" fillId="0" borderId="7" xfId="0" applyNumberFormat="1" applyFont="1" applyBorder="1" applyAlignment="1">
      <alignment vertical="center" wrapText="1"/>
    </xf>
    <xf numFmtId="14" fontId="3" fillId="0" borderId="10" xfId="0" applyNumberFormat="1" applyFont="1" applyBorder="1" applyAlignment="1">
      <alignment vertical="center" wrapText="1"/>
    </xf>
    <xf numFmtId="14" fontId="4" fillId="4" borderId="16" xfId="0" applyNumberFormat="1" applyFont="1" applyFill="1" applyBorder="1" applyAlignment="1">
      <alignment horizontal="center" vertical="center" wrapText="1"/>
    </xf>
    <xf numFmtId="14" fontId="4" fillId="4" borderId="7" xfId="0" applyNumberFormat="1" applyFont="1" applyFill="1" applyBorder="1" applyAlignment="1">
      <alignment horizontal="center" vertical="center" wrapText="1"/>
    </xf>
    <xf numFmtId="14" fontId="0" fillId="4" borderId="7" xfId="0" applyNumberFormat="1" applyFill="1" applyBorder="1" applyAlignment="1">
      <alignment horizontal="center" vertical="center" wrapText="1"/>
    </xf>
    <xf numFmtId="0" fontId="3" fillId="0" borderId="0" xfId="0" applyFont="1" applyAlignment="1">
      <alignmen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8" xfId="0" applyFont="1" applyBorder="1" applyAlignment="1">
      <alignment horizontal="left" vertical="center" wrapText="1"/>
    </xf>
    <xf numFmtId="14" fontId="6" fillId="4" borderId="7" xfId="0" applyNumberFormat="1" applyFont="1" applyFill="1" applyBorder="1" applyAlignment="1">
      <alignment horizontal="center" vertical="center" wrapText="1"/>
    </xf>
    <xf numFmtId="14" fontId="6" fillId="0" borderId="7" xfId="0" applyNumberFormat="1" applyFont="1" applyBorder="1" applyAlignment="1">
      <alignment horizontal="center" vertical="center" wrapText="1"/>
    </xf>
    <xf numFmtId="14" fontId="6" fillId="4" borderId="16" xfId="0" applyNumberFormat="1" applyFont="1" applyFill="1" applyBorder="1" applyAlignment="1">
      <alignment horizontal="center" vertical="center" wrapText="1"/>
    </xf>
    <xf numFmtId="14" fontId="3" fillId="0" borderId="7" xfId="0" applyNumberFormat="1" applyFont="1" applyBorder="1" applyAlignment="1">
      <alignment horizontal="center" vertical="center" wrapText="1"/>
    </xf>
    <xf numFmtId="14" fontId="6" fillId="4" borderId="10" xfId="0" applyNumberFormat="1" applyFont="1" applyFill="1" applyBorder="1" applyAlignment="1">
      <alignment horizontal="center" vertical="center" wrapText="1"/>
    </xf>
    <xf numFmtId="14" fontId="7" fillId="0" borderId="7"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4" fillId="4" borderId="11"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vertical="center" wrapText="1"/>
    </xf>
    <xf numFmtId="0" fontId="6" fillId="4" borderId="11" xfId="0" applyFont="1" applyFill="1" applyBorder="1" applyAlignment="1">
      <alignment horizontal="center" vertical="center" wrapText="1"/>
    </xf>
    <xf numFmtId="0" fontId="3" fillId="0" borderId="7" xfId="0" applyFont="1" applyBorder="1" applyAlignment="1">
      <alignment horizontal="left" vertical="center" wrapText="1" indent="1"/>
    </xf>
    <xf numFmtId="0" fontId="7" fillId="0" borderId="7" xfId="0" applyFont="1" applyBorder="1" applyAlignment="1">
      <alignment horizontal="center" vertical="center"/>
    </xf>
    <xf numFmtId="0" fontId="3" fillId="0" borderId="17"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11" xfId="0" applyFont="1" applyBorder="1" applyAlignment="1">
      <alignment vertical="center" wrapText="1"/>
    </xf>
    <xf numFmtId="0" fontId="0" fillId="0" borderId="0" xfId="0" applyAlignment="1">
      <alignment horizontal="center"/>
    </xf>
    <xf numFmtId="14" fontId="4" fillId="0" borderId="7" xfId="0" applyNumberFormat="1" applyFont="1" applyBorder="1" applyAlignment="1">
      <alignment horizontal="center" vertical="center" wrapText="1"/>
    </xf>
    <xf numFmtId="0" fontId="3" fillId="5" borderId="7" xfId="0" applyFont="1" applyFill="1" applyBorder="1" applyAlignment="1">
      <alignment horizontal="center" vertical="center" wrapText="1"/>
    </xf>
    <xf numFmtId="0" fontId="8" fillId="0" borderId="11" xfId="0" applyFont="1" applyBorder="1" applyAlignment="1">
      <alignment horizontal="center" vertical="center" wrapText="1"/>
    </xf>
    <xf numFmtId="0" fontId="1" fillId="2" borderId="26"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0" fillId="7" borderId="27" xfId="0" applyFill="1" applyBorder="1" applyAlignment="1">
      <alignment horizontal="center"/>
    </xf>
    <xf numFmtId="9" fontId="7" fillId="0" borderId="11" xfId="0" applyNumberFormat="1" applyFont="1" applyBorder="1" applyAlignment="1">
      <alignment horizontal="center" vertical="center" wrapText="1"/>
    </xf>
    <xf numFmtId="9" fontId="7" fillId="0" borderId="11" xfId="0" applyNumberFormat="1" applyFont="1" applyBorder="1" applyAlignment="1">
      <alignment horizontal="center" vertical="center"/>
    </xf>
    <xf numFmtId="0" fontId="0" fillId="7" borderId="2" xfId="0" applyFill="1" applyBorder="1" applyAlignment="1">
      <alignment horizontal="center"/>
    </xf>
    <xf numFmtId="0" fontId="3" fillId="0" borderId="11" xfId="0" applyFont="1" applyBorder="1" applyAlignment="1">
      <alignment horizontal="left" vertical="center" wrapText="1" indent="1"/>
    </xf>
    <xf numFmtId="0" fontId="0" fillId="0" borderId="7" xfId="0" applyBorder="1" applyAlignment="1">
      <alignment vertical="center" wrapText="1"/>
    </xf>
    <xf numFmtId="0" fontId="9" fillId="6" borderId="28" xfId="0" applyFont="1" applyFill="1" applyBorder="1" applyAlignment="1">
      <alignment horizontal="center" vertical="center" wrapText="1"/>
    </xf>
    <xf numFmtId="0" fontId="0" fillId="0" borderId="0" xfId="0" applyAlignment="1">
      <alignment wrapText="1"/>
    </xf>
    <xf numFmtId="0" fontId="0" fillId="0" borderId="10" xfId="0" applyBorder="1" applyAlignment="1">
      <alignment vertical="center" wrapText="1"/>
    </xf>
    <xf numFmtId="0" fontId="3" fillId="0" borderId="29" xfId="0" applyFont="1" applyBorder="1" applyAlignment="1">
      <alignment horizontal="center" vertical="center" wrapText="1"/>
    </xf>
    <xf numFmtId="0" fontId="3" fillId="0" borderId="19" xfId="0" applyFont="1" applyBorder="1" applyAlignment="1">
      <alignment vertical="center" wrapText="1"/>
    </xf>
    <xf numFmtId="0" fontId="1" fillId="2" borderId="27" xfId="0" applyFont="1" applyFill="1" applyBorder="1" applyAlignment="1">
      <alignment horizontal="center" vertical="center" wrapText="1"/>
    </xf>
    <xf numFmtId="0" fontId="3" fillId="8" borderId="11" xfId="0" applyFont="1" applyFill="1" applyBorder="1" applyAlignment="1">
      <alignment horizontal="left" vertical="center" wrapText="1" indent="1"/>
    </xf>
    <xf numFmtId="0" fontId="0" fillId="0" borderId="0" xfId="0" applyAlignment="1">
      <alignment horizontal="center" vertical="center"/>
    </xf>
    <xf numFmtId="0" fontId="0" fillId="8" borderId="7" xfId="0" applyFill="1" applyBorder="1" applyAlignment="1">
      <alignment vertical="center" wrapText="1"/>
    </xf>
    <xf numFmtId="0" fontId="0" fillId="8" borderId="7" xfId="0" applyFill="1" applyBorder="1" applyAlignment="1">
      <alignment horizontal="left" vertical="center" wrapText="1"/>
    </xf>
    <xf numFmtId="9" fontId="3" fillId="0" borderId="7" xfId="0" applyNumberFormat="1" applyFont="1" applyBorder="1" applyAlignment="1">
      <alignment horizontal="center" vertical="center" wrapText="1"/>
    </xf>
    <xf numFmtId="0" fontId="1" fillId="7" borderId="33" xfId="0" applyFont="1" applyFill="1" applyBorder="1" applyAlignment="1">
      <alignment horizontal="center" vertical="center" wrapText="1"/>
    </xf>
    <xf numFmtId="0" fontId="0" fillId="7" borderId="26" xfId="0" applyFill="1" applyBorder="1" applyAlignment="1">
      <alignment horizontal="center"/>
    </xf>
    <xf numFmtId="0" fontId="1" fillId="2" borderId="7" xfId="0" applyFont="1" applyFill="1" applyBorder="1" applyAlignment="1">
      <alignment horizontal="center" vertical="center" wrapText="1"/>
    </xf>
    <xf numFmtId="0" fontId="1" fillId="2" borderId="0" xfId="0" applyFont="1" applyFill="1" applyAlignment="1">
      <alignment vertical="center" wrapText="1"/>
    </xf>
    <xf numFmtId="0" fontId="0" fillId="8" borderId="34" xfId="0" applyFill="1" applyBorder="1" applyAlignment="1">
      <alignment wrapText="1"/>
    </xf>
    <xf numFmtId="0" fontId="0" fillId="8" borderId="33" xfId="0" applyFill="1" applyBorder="1" applyAlignment="1">
      <alignment wrapText="1"/>
    </xf>
    <xf numFmtId="0" fontId="0" fillId="8" borderId="35" xfId="0" applyFill="1" applyBorder="1" applyAlignment="1">
      <alignment wrapText="1"/>
    </xf>
    <xf numFmtId="0" fontId="12" fillId="8" borderId="35" xfId="0" applyFont="1" applyFill="1" applyBorder="1" applyAlignment="1">
      <alignment vertical="center" wrapText="1"/>
    </xf>
    <xf numFmtId="0" fontId="0" fillId="8" borderId="35" xfId="0" applyFill="1" applyBorder="1" applyAlignment="1">
      <alignment vertical="center" wrapText="1"/>
    </xf>
    <xf numFmtId="0" fontId="0" fillId="8" borderId="33" xfId="0" applyFill="1" applyBorder="1" applyAlignment="1">
      <alignment vertical="center" wrapText="1"/>
    </xf>
    <xf numFmtId="0" fontId="0" fillId="8" borderId="35" xfId="0" applyFill="1" applyBorder="1"/>
    <xf numFmtId="0" fontId="12" fillId="8" borderId="35" xfId="0" applyFont="1" applyFill="1" applyBorder="1" applyAlignment="1">
      <alignment wrapText="1"/>
    </xf>
    <xf numFmtId="0" fontId="0" fillId="8" borderId="35" xfId="0" applyFill="1" applyBorder="1" applyAlignment="1">
      <alignment vertical="center"/>
    </xf>
    <xf numFmtId="0" fontId="0" fillId="8" borderId="34" xfId="0" applyFill="1" applyBorder="1" applyAlignment="1">
      <alignment vertical="center" wrapText="1"/>
    </xf>
    <xf numFmtId="0" fontId="13" fillId="0" borderId="7" xfId="0" applyFont="1" applyBorder="1"/>
    <xf numFmtId="0" fontId="0" fillId="9" borderId="7" xfId="0" applyFill="1" applyBorder="1"/>
    <xf numFmtId="0" fontId="0" fillId="0" borderId="7" xfId="0" applyBorder="1" applyAlignment="1">
      <alignment wrapText="1"/>
    </xf>
    <xf numFmtId="43" fontId="0" fillId="0" borderId="7" xfId="0" applyNumberFormat="1" applyBorder="1" applyAlignment="1">
      <alignment vertical="center" wrapText="1"/>
    </xf>
    <xf numFmtId="9" fontId="0" fillId="0" borderId="7" xfId="0" applyNumberFormat="1" applyBorder="1" applyAlignment="1">
      <alignment horizontal="center" vertical="center"/>
    </xf>
    <xf numFmtId="9" fontId="0" fillId="0" borderId="7" xfId="0" applyNumberFormat="1" applyBorder="1" applyAlignment="1">
      <alignment horizontal="center" vertical="center" wrapText="1"/>
    </xf>
    <xf numFmtId="0" fontId="0" fillId="0" borderId="0" xfId="0" applyAlignment="1">
      <alignment vertical="center"/>
    </xf>
    <xf numFmtId="0" fontId="14" fillId="6" borderId="7" xfId="0" applyFont="1" applyFill="1" applyBorder="1" applyAlignment="1">
      <alignment vertical="center" wrapText="1"/>
    </xf>
    <xf numFmtId="9" fontId="0" fillId="6" borderId="7" xfId="0" applyNumberFormat="1" applyFill="1" applyBorder="1" applyAlignment="1">
      <alignment horizontal="center" vertical="center"/>
    </xf>
    <xf numFmtId="0" fontId="0" fillId="8" borderId="35" xfId="0" applyFill="1" applyBorder="1" applyAlignment="1">
      <alignment horizontal="center" vertical="center" wrapText="1"/>
    </xf>
    <xf numFmtId="9" fontId="0" fillId="9" borderId="7" xfId="0" applyNumberFormat="1" applyFill="1" applyBorder="1" applyAlignment="1">
      <alignment horizontal="center" vertical="center"/>
    </xf>
    <xf numFmtId="0" fontId="4" fillId="10" borderId="11" xfId="0" applyFont="1" applyFill="1" applyBorder="1" applyAlignment="1">
      <alignment horizontal="center" vertical="center" wrapText="1"/>
    </xf>
    <xf numFmtId="0" fontId="0" fillId="0" borderId="7" xfId="0" applyBorder="1" applyAlignment="1">
      <alignment horizontal="center" wrapText="1"/>
    </xf>
    <xf numFmtId="0" fontId="4" fillId="0" borderId="7" xfId="0" applyFont="1" applyBorder="1" applyAlignment="1">
      <alignment vertical="center" wrapText="1"/>
    </xf>
    <xf numFmtId="0" fontId="7" fillId="0" borderId="7" xfId="0" applyFont="1" applyBorder="1" applyAlignment="1">
      <alignment vertical="center" wrapText="1"/>
    </xf>
    <xf numFmtId="0" fontId="20" fillId="0" borderId="10" xfId="0" applyFont="1" applyBorder="1" applyAlignment="1">
      <alignment vertical="center" wrapText="1"/>
    </xf>
    <xf numFmtId="0" fontId="20" fillId="0" borderId="7" xfId="0" applyFont="1" applyBorder="1" applyAlignment="1">
      <alignment vertical="center" wrapText="1"/>
    </xf>
    <xf numFmtId="0" fontId="19" fillId="0" borderId="7" xfId="0" applyFont="1" applyBorder="1" applyAlignment="1">
      <alignment vertical="center" wrapText="1"/>
    </xf>
    <xf numFmtId="0" fontId="0" fillId="7" borderId="7" xfId="0" applyFill="1" applyBorder="1"/>
    <xf numFmtId="9" fontId="0" fillId="0" borderId="7" xfId="0" applyNumberFormat="1" applyBorder="1"/>
    <xf numFmtId="0" fontId="3" fillId="4" borderId="11" xfId="0" applyFont="1" applyFill="1" applyBorder="1" applyAlignment="1">
      <alignment horizontal="left" vertical="center" wrapText="1" indent="1"/>
    </xf>
    <xf numFmtId="9" fontId="0" fillId="0" borderId="7" xfId="1" applyFont="1" applyBorder="1"/>
    <xf numFmtId="0" fontId="24" fillId="0" borderId="7" xfId="0" applyFont="1" applyBorder="1"/>
    <xf numFmtId="9" fontId="24" fillId="0" borderId="7" xfId="0" applyNumberFormat="1" applyFont="1" applyBorder="1" applyAlignment="1">
      <alignment vertical="center"/>
    </xf>
    <xf numFmtId="9" fontId="0" fillId="0" borderId="0" xfId="1" applyFont="1"/>
    <xf numFmtId="9" fontId="0" fillId="0" borderId="7" xfId="1" applyFont="1" applyBorder="1" applyAlignment="1">
      <alignment horizontal="center" vertical="center"/>
    </xf>
    <xf numFmtId="9" fontId="25" fillId="0" borderId="7" xfId="0" applyNumberFormat="1" applyFont="1" applyBorder="1" applyAlignment="1">
      <alignment horizontal="center" vertical="center"/>
    </xf>
    <xf numFmtId="0" fontId="10" fillId="0" borderId="7" xfId="0" applyFont="1" applyBorder="1" applyAlignment="1">
      <alignment vertical="center" wrapText="1"/>
    </xf>
    <xf numFmtId="9" fontId="0" fillId="0" borderId="7" xfId="1" applyFont="1" applyBorder="1" applyAlignment="1">
      <alignment horizontal="center" vertical="center" wrapText="1"/>
    </xf>
    <xf numFmtId="9" fontId="15" fillId="10" borderId="37" xfId="1" applyFont="1" applyFill="1" applyBorder="1" applyAlignment="1">
      <alignment horizontal="center" vertical="center" wrapText="1"/>
    </xf>
    <xf numFmtId="9" fontId="8" fillId="0" borderId="7" xfId="1" applyFont="1" applyBorder="1" applyAlignment="1">
      <alignment horizontal="center" vertical="center" wrapText="1"/>
    </xf>
    <xf numFmtId="9" fontId="20" fillId="0" borderId="7" xfId="1" applyFont="1" applyBorder="1" applyAlignment="1">
      <alignment horizontal="center" vertical="center" wrapText="1"/>
    </xf>
    <xf numFmtId="9" fontId="7" fillId="0" borderId="7" xfId="1" applyFont="1" applyBorder="1" applyAlignment="1">
      <alignment horizontal="center" vertical="center"/>
    </xf>
    <xf numFmtId="0" fontId="23" fillId="0" borderId="7" xfId="0" applyFont="1" applyBorder="1"/>
    <xf numFmtId="9" fontId="23" fillId="0" borderId="7" xfId="0" applyNumberFormat="1" applyFont="1" applyBorder="1"/>
    <xf numFmtId="9" fontId="0" fillId="0" borderId="7" xfId="0" applyNumberFormat="1" applyBorder="1" applyAlignment="1">
      <alignment wrapText="1"/>
    </xf>
    <xf numFmtId="9" fontId="0" fillId="9" borderId="7" xfId="1" applyFont="1" applyFill="1" applyBorder="1"/>
    <xf numFmtId="0" fontId="9" fillId="0" borderId="7" xfId="0" applyFont="1" applyBorder="1" applyAlignment="1">
      <alignment wrapText="1"/>
    </xf>
    <xf numFmtId="0" fontId="26" fillId="0" borderId="7" xfId="0" applyFont="1" applyBorder="1"/>
    <xf numFmtId="0" fontId="27" fillId="0" borderId="7" xfId="0" applyFont="1" applyBorder="1" applyAlignment="1">
      <alignment wrapText="1"/>
    </xf>
    <xf numFmtId="10" fontId="27" fillId="0" borderId="7" xfId="1" applyNumberFormat="1" applyFont="1" applyBorder="1" applyAlignment="1">
      <alignment wrapText="1"/>
    </xf>
    <xf numFmtId="9" fontId="0" fillId="7" borderId="7" xfId="1" applyFont="1" applyFill="1" applyBorder="1" applyAlignment="1">
      <alignment horizontal="center" vertical="center"/>
    </xf>
    <xf numFmtId="0" fontId="9" fillId="6" borderId="31" xfId="0" applyFont="1" applyFill="1" applyBorder="1" applyAlignment="1">
      <alignment horizontal="center" vertical="center" wrapText="1"/>
    </xf>
    <xf numFmtId="0" fontId="9" fillId="6" borderId="38" xfId="0" applyFont="1" applyFill="1" applyBorder="1" applyAlignment="1">
      <alignment horizontal="center" vertical="center" wrapText="1"/>
    </xf>
    <xf numFmtId="0" fontId="0" fillId="0" borderId="7" xfId="0" applyBorder="1" applyAlignment="1">
      <alignment horizontal="center" vertical="center" wrapText="1"/>
    </xf>
    <xf numFmtId="9" fontId="0" fillId="11" borderId="7" xfId="1" applyFont="1" applyFill="1" applyBorder="1" applyAlignment="1">
      <alignment horizontal="center" vertical="center" wrapText="1"/>
    </xf>
    <xf numFmtId="9" fontId="0" fillId="13" borderId="7" xfId="1" applyFont="1" applyFill="1" applyBorder="1" applyAlignment="1">
      <alignment horizontal="center" vertical="center" wrapText="1"/>
    </xf>
    <xf numFmtId="9" fontId="0" fillId="12" borderId="7" xfId="1" applyFont="1" applyFill="1" applyBorder="1" applyAlignment="1">
      <alignment horizontal="center" vertical="center" wrapText="1"/>
    </xf>
    <xf numFmtId="0" fontId="0" fillId="0" borderId="0" xfId="0" applyAlignment="1">
      <alignment horizontal="center" vertical="center" wrapText="1"/>
    </xf>
    <xf numFmtId="9" fontId="25" fillId="14" borderId="7" xfId="1" applyFont="1" applyFill="1" applyBorder="1" applyAlignment="1">
      <alignment horizontal="center" vertical="center" wrapText="1"/>
    </xf>
    <xf numFmtId="0" fontId="28" fillId="14" borderId="7" xfId="0" applyFont="1" applyFill="1" applyBorder="1" applyAlignment="1">
      <alignment vertical="center" wrapText="1"/>
    </xf>
    <xf numFmtId="0" fontId="0" fillId="0" borderId="7" xfId="0" applyBorder="1" applyAlignment="1">
      <alignment horizont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xf>
    <xf numFmtId="0" fontId="0" fillId="0" borderId="19" xfId="0" applyBorder="1" applyAlignment="1">
      <alignment horizontal="center"/>
    </xf>
    <xf numFmtId="0" fontId="0" fillId="0" borderId="10" xfId="0" applyBorder="1" applyAlignment="1">
      <alignment horizontal="center"/>
    </xf>
    <xf numFmtId="0" fontId="13" fillId="0" borderId="7" xfId="0" applyFont="1" applyBorder="1" applyAlignment="1">
      <alignment horizontal="center"/>
    </xf>
    <xf numFmtId="0" fontId="1" fillId="3" borderId="1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0" xfId="0" applyFont="1" applyFill="1" applyAlignment="1">
      <alignment horizontal="center"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1" fillId="2" borderId="21" xfId="0" applyFont="1" applyFill="1" applyBorder="1" applyAlignment="1">
      <alignment horizontal="center" vertical="center" wrapText="1"/>
    </xf>
    <xf numFmtId="0" fontId="9" fillId="9" borderId="7" xfId="0" applyFont="1" applyFill="1" applyBorder="1" applyAlignment="1">
      <alignment horizontal="center" vertical="center"/>
    </xf>
    <xf numFmtId="0" fontId="9" fillId="9" borderId="16" xfId="0" applyFont="1" applyFill="1" applyBorder="1" applyAlignment="1">
      <alignment horizontal="center" vertical="center"/>
    </xf>
    <xf numFmtId="0" fontId="1" fillId="2" borderId="2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0" fillId="8" borderId="5" xfId="0" applyFill="1" applyBorder="1" applyAlignment="1">
      <alignment horizontal="center" vertical="center" wrapText="1"/>
    </xf>
    <xf numFmtId="0" fontId="0" fillId="8" borderId="8" xfId="0" applyFill="1" applyBorder="1" applyAlignment="1">
      <alignment horizontal="center" vertical="center" wrapText="1"/>
    </xf>
    <xf numFmtId="14" fontId="3" fillId="0" borderId="16" xfId="0" applyNumberFormat="1" applyFont="1" applyBorder="1" applyAlignment="1">
      <alignment horizontal="center" vertical="center" wrapText="1"/>
    </xf>
    <xf numFmtId="14" fontId="3" fillId="0" borderId="19" xfId="0" applyNumberFormat="1" applyFont="1" applyBorder="1" applyAlignment="1">
      <alignment horizontal="center" vertical="center" wrapText="1"/>
    </xf>
    <xf numFmtId="14" fontId="3" fillId="0" borderId="10" xfId="0" applyNumberFormat="1" applyFont="1" applyBorder="1" applyAlignment="1">
      <alignment horizontal="center" vertical="center" wrapText="1"/>
    </xf>
    <xf numFmtId="0" fontId="1" fillId="2" borderId="4"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3" borderId="11" xfId="0" applyFont="1" applyFill="1" applyBorder="1" applyAlignment="1">
      <alignment horizontal="center" wrapText="1"/>
    </xf>
    <xf numFmtId="0" fontId="1" fillId="3" borderId="13" xfId="0" applyFont="1" applyFill="1" applyBorder="1" applyAlignment="1">
      <alignment horizontal="center" wrapText="1"/>
    </xf>
    <xf numFmtId="0" fontId="1" fillId="2" borderId="32"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3" fillId="0" borderId="30"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Transparencia!A1"/><Relationship Id="rId3" Type="http://schemas.openxmlformats.org/officeDocument/2006/relationships/hyperlink" Target="#'Atenci&#243;n al ciudadano'!A1"/><Relationship Id="rId7" Type="http://schemas.openxmlformats.org/officeDocument/2006/relationships/image" Target="../media/image2.png"/><Relationship Id="rId2" Type="http://schemas.openxmlformats.org/officeDocument/2006/relationships/hyperlink" Target="#'Racionalizaci&#243;n de Tr&#225;mites'!A1"/><Relationship Id="rId1" Type="http://schemas.openxmlformats.org/officeDocument/2006/relationships/hyperlink" Target="#'Gesti&#243;n de Riesgos'!A1"/><Relationship Id="rId6" Type="http://schemas.openxmlformats.org/officeDocument/2006/relationships/image" Target="../media/image1.jpeg"/><Relationship Id="rId5" Type="http://schemas.openxmlformats.org/officeDocument/2006/relationships/hyperlink" Target="#Integridad!A1"/><Relationship Id="rId4" Type="http://schemas.openxmlformats.org/officeDocument/2006/relationships/hyperlink" Target="#'Rendici&#243;n de cuentas'!A1"/></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88900</xdr:colOff>
      <xdr:row>5</xdr:row>
      <xdr:rowOff>50800</xdr:rowOff>
    </xdr:from>
    <xdr:to>
      <xdr:col>11</xdr:col>
      <xdr:colOff>577850</xdr:colOff>
      <xdr:row>17</xdr:row>
      <xdr:rowOff>38100</xdr:rowOff>
    </xdr:to>
    <xdr:sp macro="" textlink="">
      <xdr:nvSpPr>
        <xdr:cNvPr id="2" name="Rectángulo 1">
          <a:extLst>
            <a:ext uri="{FF2B5EF4-FFF2-40B4-BE49-F238E27FC236}">
              <a16:creationId xmlns:a16="http://schemas.microsoft.com/office/drawing/2014/main" id="{0D4E7670-4F7A-4ABF-8C27-E2F503A2C6D7}"/>
            </a:ext>
          </a:extLst>
        </xdr:cNvPr>
        <xdr:cNvSpPr/>
      </xdr:nvSpPr>
      <xdr:spPr>
        <a:xfrm>
          <a:off x="850900" y="1524000"/>
          <a:ext cx="8108950" cy="2203450"/>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336550</xdr:colOff>
      <xdr:row>6</xdr:row>
      <xdr:rowOff>19050</xdr:rowOff>
    </xdr:from>
    <xdr:to>
      <xdr:col>2</xdr:col>
      <xdr:colOff>673100</xdr:colOff>
      <xdr:row>10</xdr:row>
      <xdr:rowOff>31750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E4C9F4B5-AD2A-4754-970E-A663A58A3758}"/>
            </a:ext>
          </a:extLst>
        </xdr:cNvPr>
        <xdr:cNvSpPr/>
      </xdr:nvSpPr>
      <xdr:spPr>
        <a:xfrm>
          <a:off x="1441450" y="1708150"/>
          <a:ext cx="1358900" cy="749300"/>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GESTIÓN DE</a:t>
          </a:r>
          <a:r>
            <a:rPr lang="es-CO" sz="1100" baseline="0">
              <a:solidFill>
                <a:schemeClr val="accent1">
                  <a:lumMod val="75000"/>
                </a:schemeClr>
              </a:solidFill>
            </a:rPr>
            <a:t> RIESGOS DE CORRUPCIÓN</a:t>
          </a:r>
          <a:endParaRPr lang="es-CO" sz="1100">
            <a:solidFill>
              <a:schemeClr val="accent1">
                <a:lumMod val="75000"/>
              </a:schemeClr>
            </a:solidFill>
          </a:endParaRPr>
        </a:p>
      </xdr:txBody>
    </xdr:sp>
    <xdr:clientData/>
  </xdr:twoCellAnchor>
  <xdr:twoCellAnchor>
    <xdr:from>
      <xdr:col>2</xdr:col>
      <xdr:colOff>781050</xdr:colOff>
      <xdr:row>6</xdr:row>
      <xdr:rowOff>19050</xdr:rowOff>
    </xdr:from>
    <xdr:to>
      <xdr:col>4</xdr:col>
      <xdr:colOff>501650</xdr:colOff>
      <xdr:row>10</xdr:row>
      <xdr:rowOff>31750</xdr:rowOff>
    </xdr:to>
    <xdr:sp macro="" textlink="">
      <xdr:nvSpPr>
        <xdr:cNvPr id="6" name="Rectángulo: esquinas redondeadas 5">
          <a:hlinkClick xmlns:r="http://schemas.openxmlformats.org/officeDocument/2006/relationships" r:id="rId2"/>
          <a:extLst>
            <a:ext uri="{FF2B5EF4-FFF2-40B4-BE49-F238E27FC236}">
              <a16:creationId xmlns:a16="http://schemas.microsoft.com/office/drawing/2014/main" id="{7A9183A2-3EAD-4912-A8A5-744859B5DEC4}"/>
            </a:ext>
          </a:extLst>
        </xdr:cNvPr>
        <xdr:cNvSpPr/>
      </xdr:nvSpPr>
      <xdr:spPr>
        <a:xfrm>
          <a:off x="2908300" y="1708150"/>
          <a:ext cx="1600200" cy="749300"/>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accent1">
                  <a:lumMod val="75000"/>
                </a:schemeClr>
              </a:solidFill>
            </a:rPr>
            <a:t>RACIONALIZACIÓN DE TRÁMITES</a:t>
          </a:r>
        </a:p>
      </xdr:txBody>
    </xdr:sp>
    <xdr:clientData/>
  </xdr:twoCellAnchor>
  <xdr:twoCellAnchor>
    <xdr:from>
      <xdr:col>0</xdr:col>
      <xdr:colOff>633345</xdr:colOff>
      <xdr:row>17</xdr:row>
      <xdr:rowOff>44450</xdr:rowOff>
    </xdr:from>
    <xdr:to>
      <xdr:col>12</xdr:col>
      <xdr:colOff>81172</xdr:colOff>
      <xdr:row>18</xdr:row>
      <xdr:rowOff>16566</xdr:rowOff>
    </xdr:to>
    <xdr:sp macro="" textlink="">
      <xdr:nvSpPr>
        <xdr:cNvPr id="14" name="Rectángulo 13">
          <a:extLst>
            <a:ext uri="{FF2B5EF4-FFF2-40B4-BE49-F238E27FC236}">
              <a16:creationId xmlns:a16="http://schemas.microsoft.com/office/drawing/2014/main" id="{897218F5-123C-454C-A411-02446085A4A9}"/>
            </a:ext>
          </a:extLst>
        </xdr:cNvPr>
        <xdr:cNvSpPr/>
      </xdr:nvSpPr>
      <xdr:spPr>
        <a:xfrm>
          <a:off x="633345" y="3357493"/>
          <a:ext cx="9718262" cy="162616"/>
        </a:xfrm>
        <a:prstGeom prst="rect">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2800">
            <a:solidFill>
              <a:schemeClr val="tx1"/>
            </a:solidFill>
          </a:endParaRPr>
        </a:p>
      </xdr:txBody>
    </xdr:sp>
    <xdr:clientData/>
  </xdr:twoCellAnchor>
  <xdr:twoCellAnchor>
    <xdr:from>
      <xdr:col>4</xdr:col>
      <xdr:colOff>615950</xdr:colOff>
      <xdr:row>6</xdr:row>
      <xdr:rowOff>12700</xdr:rowOff>
    </xdr:from>
    <xdr:to>
      <xdr:col>6</xdr:col>
      <xdr:colOff>50800</xdr:colOff>
      <xdr:row>10</xdr:row>
      <xdr:rowOff>31750</xdr:rowOff>
    </xdr:to>
    <xdr:sp macro="" textlink="">
      <xdr:nvSpPr>
        <xdr:cNvPr id="18" name="Rectángulo: esquinas redondeadas 17">
          <a:hlinkClick xmlns:r="http://schemas.openxmlformats.org/officeDocument/2006/relationships" r:id="rId3"/>
          <a:extLst>
            <a:ext uri="{FF2B5EF4-FFF2-40B4-BE49-F238E27FC236}">
              <a16:creationId xmlns:a16="http://schemas.microsoft.com/office/drawing/2014/main" id="{AC9318F6-1F4C-4735-B43A-914D390AB317}"/>
            </a:ext>
          </a:extLst>
        </xdr:cNvPr>
        <xdr:cNvSpPr/>
      </xdr:nvSpPr>
      <xdr:spPr>
        <a:xfrm>
          <a:off x="4622800" y="1701800"/>
          <a:ext cx="1835150" cy="755650"/>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ATENCIÓN AL CIUDADANO</a:t>
          </a:r>
        </a:p>
      </xdr:txBody>
    </xdr:sp>
    <xdr:clientData/>
  </xdr:twoCellAnchor>
  <xdr:twoCellAnchor>
    <xdr:from>
      <xdr:col>6</xdr:col>
      <xdr:colOff>127000</xdr:colOff>
      <xdr:row>6</xdr:row>
      <xdr:rowOff>6350</xdr:rowOff>
    </xdr:from>
    <xdr:to>
      <xdr:col>7</xdr:col>
      <xdr:colOff>711200</xdr:colOff>
      <xdr:row>10</xdr:row>
      <xdr:rowOff>25400</xdr:rowOff>
    </xdr:to>
    <xdr:sp macro="" textlink="">
      <xdr:nvSpPr>
        <xdr:cNvPr id="19" name="Rectángulo: esquinas redondeadas 18">
          <a:hlinkClick xmlns:r="http://schemas.openxmlformats.org/officeDocument/2006/relationships" r:id="rId4"/>
          <a:extLst>
            <a:ext uri="{FF2B5EF4-FFF2-40B4-BE49-F238E27FC236}">
              <a16:creationId xmlns:a16="http://schemas.microsoft.com/office/drawing/2014/main" id="{8B1109EB-D7DD-47DA-BB0E-38172B37938C}"/>
            </a:ext>
          </a:extLst>
        </xdr:cNvPr>
        <xdr:cNvSpPr/>
      </xdr:nvSpPr>
      <xdr:spPr>
        <a:xfrm>
          <a:off x="6534150" y="1695450"/>
          <a:ext cx="1346200" cy="755650"/>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RENDICIÓN</a:t>
          </a:r>
          <a:r>
            <a:rPr lang="es-CO" sz="1100" baseline="0">
              <a:solidFill>
                <a:schemeClr val="accent1">
                  <a:lumMod val="75000"/>
                </a:schemeClr>
              </a:solidFill>
            </a:rPr>
            <a:t> DE CUENTAS</a:t>
          </a:r>
          <a:endParaRPr lang="es-CO" sz="1100">
            <a:solidFill>
              <a:schemeClr val="accent1">
                <a:lumMod val="75000"/>
              </a:schemeClr>
            </a:solidFill>
          </a:endParaRPr>
        </a:p>
      </xdr:txBody>
    </xdr:sp>
    <xdr:clientData/>
  </xdr:twoCellAnchor>
  <xdr:twoCellAnchor>
    <xdr:from>
      <xdr:col>9</xdr:col>
      <xdr:colOff>711200</xdr:colOff>
      <xdr:row>6</xdr:row>
      <xdr:rowOff>19050</xdr:rowOff>
    </xdr:from>
    <xdr:to>
      <xdr:col>11</xdr:col>
      <xdr:colOff>457200</xdr:colOff>
      <xdr:row>10</xdr:row>
      <xdr:rowOff>38100</xdr:rowOff>
    </xdr:to>
    <xdr:sp macro="" textlink="">
      <xdr:nvSpPr>
        <xdr:cNvPr id="20" name="Rectángulo: esquinas redondeadas 19">
          <a:hlinkClick xmlns:r="http://schemas.openxmlformats.org/officeDocument/2006/relationships" r:id="rId5"/>
          <a:extLst>
            <a:ext uri="{FF2B5EF4-FFF2-40B4-BE49-F238E27FC236}">
              <a16:creationId xmlns:a16="http://schemas.microsoft.com/office/drawing/2014/main" id="{221FE01A-EA72-4549-8E7B-0CBB64AF35E3}"/>
            </a:ext>
          </a:extLst>
        </xdr:cNvPr>
        <xdr:cNvSpPr/>
      </xdr:nvSpPr>
      <xdr:spPr>
        <a:xfrm>
          <a:off x="9404350" y="1708150"/>
          <a:ext cx="1270000" cy="755650"/>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INICIATIVAS</a:t>
          </a:r>
          <a:r>
            <a:rPr lang="es-CO" sz="1100" baseline="0">
              <a:solidFill>
                <a:schemeClr val="accent1">
                  <a:lumMod val="75000"/>
                </a:schemeClr>
              </a:solidFill>
            </a:rPr>
            <a:t> ADICIONALES</a:t>
          </a:r>
          <a:endParaRPr lang="es-CO" sz="1100">
            <a:solidFill>
              <a:schemeClr val="accent1">
                <a:lumMod val="75000"/>
              </a:schemeClr>
            </a:solidFill>
          </a:endParaRPr>
        </a:p>
      </xdr:txBody>
    </xdr:sp>
    <xdr:clientData/>
  </xdr:twoCellAnchor>
  <xdr:twoCellAnchor>
    <xdr:from>
      <xdr:col>10</xdr:col>
      <xdr:colOff>306873</xdr:colOff>
      <xdr:row>1</xdr:row>
      <xdr:rowOff>36995</xdr:rowOff>
    </xdr:from>
    <xdr:to>
      <xdr:col>11</xdr:col>
      <xdr:colOff>311012</xdr:colOff>
      <xdr:row>3</xdr:row>
      <xdr:rowOff>228672</xdr:rowOff>
    </xdr:to>
    <xdr:pic>
      <xdr:nvPicPr>
        <xdr:cNvPr id="24" name="Imagen 14">
          <a:extLst>
            <a:ext uri="{FF2B5EF4-FFF2-40B4-BE49-F238E27FC236}">
              <a16:creationId xmlns:a16="http://schemas.microsoft.com/office/drawing/2014/main" id="{CE56C06F-78BB-41A5-8A1E-8727185E79F2}"/>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10069" y="103256"/>
          <a:ext cx="641900" cy="705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211068</xdr:colOff>
      <xdr:row>1</xdr:row>
      <xdr:rowOff>33681</xdr:rowOff>
    </xdr:from>
    <xdr:ext cx="665231" cy="699743"/>
    <xdr:pic>
      <xdr:nvPicPr>
        <xdr:cNvPr id="25" name="Imagen 24">
          <a:extLst>
            <a:ext uri="{FF2B5EF4-FFF2-40B4-BE49-F238E27FC236}">
              <a16:creationId xmlns:a16="http://schemas.microsoft.com/office/drawing/2014/main" id="{02CC9513-85DF-4B37-AC57-EFCDA501AE4D}"/>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30168" y="100356"/>
          <a:ext cx="665231" cy="699743"/>
        </a:xfrm>
        <a:prstGeom prst="rect">
          <a:avLst/>
        </a:prstGeom>
      </xdr:spPr>
    </xdr:pic>
    <xdr:clientData/>
  </xdr:oneCellAnchor>
  <xdr:twoCellAnchor>
    <xdr:from>
      <xdr:col>1</xdr:col>
      <xdr:colOff>95250</xdr:colOff>
      <xdr:row>13</xdr:row>
      <xdr:rowOff>69850</xdr:rowOff>
    </xdr:from>
    <xdr:to>
      <xdr:col>11</xdr:col>
      <xdr:colOff>552450</xdr:colOff>
      <xdr:row>13</xdr:row>
      <xdr:rowOff>120650</xdr:rowOff>
    </xdr:to>
    <xdr:sp macro="" textlink="">
      <xdr:nvSpPr>
        <xdr:cNvPr id="26" name="Rectángulo 25">
          <a:extLst>
            <a:ext uri="{FF2B5EF4-FFF2-40B4-BE49-F238E27FC236}">
              <a16:creationId xmlns:a16="http://schemas.microsoft.com/office/drawing/2014/main" id="{70A45C4B-72E3-4FB4-A38F-D3A3596F2777}"/>
            </a:ext>
          </a:extLst>
        </xdr:cNvPr>
        <xdr:cNvSpPr/>
      </xdr:nvSpPr>
      <xdr:spPr>
        <a:xfrm>
          <a:off x="1200150" y="3048000"/>
          <a:ext cx="9569450" cy="508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38100</xdr:colOff>
      <xdr:row>6</xdr:row>
      <xdr:rowOff>19050</xdr:rowOff>
    </xdr:from>
    <xdr:to>
      <xdr:col>9</xdr:col>
      <xdr:colOff>621125</xdr:colOff>
      <xdr:row>10</xdr:row>
      <xdr:rowOff>38100</xdr:rowOff>
    </xdr:to>
    <xdr:sp macro="" textlink="">
      <xdr:nvSpPr>
        <xdr:cNvPr id="16" name="Rectángulo: esquinas redondeadas 15">
          <a:hlinkClick xmlns:r="http://schemas.openxmlformats.org/officeDocument/2006/relationships" r:id="rId8"/>
          <a:extLst>
            <a:ext uri="{FF2B5EF4-FFF2-40B4-BE49-F238E27FC236}">
              <a16:creationId xmlns:a16="http://schemas.microsoft.com/office/drawing/2014/main" id="{2A2556B3-3FDB-4B6C-9143-E5E4028514D7}"/>
            </a:ext>
          </a:extLst>
        </xdr:cNvPr>
        <xdr:cNvSpPr/>
      </xdr:nvSpPr>
      <xdr:spPr>
        <a:xfrm>
          <a:off x="7969250" y="1708150"/>
          <a:ext cx="1345025" cy="755650"/>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TRANSPARENCIA Y ACCESO A LA INFORMACIÓN</a:t>
          </a:r>
        </a:p>
      </xdr:txBody>
    </xdr:sp>
    <xdr:clientData/>
  </xdr:twoCellAnchor>
  <xdr:twoCellAnchor>
    <xdr:from>
      <xdr:col>4</xdr:col>
      <xdr:colOff>469900</xdr:colOff>
      <xdr:row>13</xdr:row>
      <xdr:rowOff>139700</xdr:rowOff>
    </xdr:from>
    <xdr:to>
      <xdr:col>7</xdr:col>
      <xdr:colOff>57150</xdr:colOff>
      <xdr:row>17</xdr:row>
      <xdr:rowOff>12700</xdr:rowOff>
    </xdr:to>
    <xdr:sp macro="" textlink="">
      <xdr:nvSpPr>
        <xdr:cNvPr id="3" name="CuadroTexto 2">
          <a:extLst>
            <a:ext uri="{FF2B5EF4-FFF2-40B4-BE49-F238E27FC236}">
              <a16:creationId xmlns:a16="http://schemas.microsoft.com/office/drawing/2014/main" id="{7578D6F5-4AE4-4051-BE07-086027B9268C}"/>
            </a:ext>
          </a:extLst>
        </xdr:cNvPr>
        <xdr:cNvSpPr txBox="1"/>
      </xdr:nvSpPr>
      <xdr:spPr>
        <a:xfrm>
          <a:off x="4476750" y="3117850"/>
          <a:ext cx="2749550" cy="6096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3200"/>
            <a:t>PAAC</a:t>
          </a:r>
          <a:r>
            <a:rPr lang="es-CO" sz="3200" baseline="0"/>
            <a:t> 2023</a:t>
          </a:r>
          <a:endParaRPr lang="es-CO" sz="32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41562</xdr:colOff>
      <xdr:row>0</xdr:row>
      <xdr:rowOff>0</xdr:rowOff>
    </xdr:from>
    <xdr:to>
      <xdr:col>24</xdr:col>
      <xdr:colOff>685248</xdr:colOff>
      <xdr:row>3</xdr:row>
      <xdr:rowOff>65985</xdr:rowOff>
    </xdr:to>
    <xdr:pic>
      <xdr:nvPicPr>
        <xdr:cNvPr id="2" name="Imagen 1">
          <a:extLst>
            <a:ext uri="{FF2B5EF4-FFF2-40B4-BE49-F238E27FC236}">
              <a16:creationId xmlns:a16="http://schemas.microsoft.com/office/drawing/2014/main" id="{A989C5EA-1657-4493-9CD1-60A145EFFD38}"/>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7254487" y="236394"/>
          <a:ext cx="643686" cy="7048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FCAB4-2CA8-49AC-89CB-B0E4FD6CF2A6}">
  <sheetPr codeName="Hoja1"/>
  <dimension ref="B1:L22"/>
  <sheetViews>
    <sheetView showGridLines="0" zoomScale="110" zoomScaleNormal="110" workbookViewId="0">
      <selection activeCell="E9" sqref="E9"/>
    </sheetView>
  </sheetViews>
  <sheetFormatPr baseColWidth="10" defaultColWidth="11.453125" defaultRowHeight="14.5" x14ac:dyDescent="0.35"/>
  <cols>
    <col min="1" max="1" width="7.1796875" customWidth="1"/>
    <col min="2" max="2" width="17.453125" customWidth="1"/>
    <col min="3" max="3" width="14.81640625" customWidth="1"/>
    <col min="5" max="5" width="14.81640625" customWidth="1"/>
    <col min="6" max="6" width="15.1796875" customWidth="1"/>
    <col min="7" max="7" width="13.7265625" customWidth="1"/>
    <col min="10" max="10" width="13.7265625" customWidth="1"/>
    <col min="11" max="11" width="9.54296875" customWidth="1"/>
    <col min="12" max="12" width="9.453125" customWidth="1"/>
  </cols>
  <sheetData>
    <row r="1" spans="2:12" ht="5.25" customHeight="1" x14ac:dyDescent="0.35"/>
    <row r="2" spans="2:12" ht="20.25" customHeight="1" x14ac:dyDescent="0.35">
      <c r="B2" s="131"/>
      <c r="C2" s="128" t="s">
        <v>0</v>
      </c>
      <c r="D2" s="129"/>
      <c r="E2" s="129"/>
      <c r="F2" s="129"/>
      <c r="G2" s="129"/>
      <c r="H2" s="129"/>
      <c r="I2" s="129"/>
      <c r="J2" s="130"/>
      <c r="K2" s="127"/>
      <c r="L2" s="127"/>
    </row>
    <row r="3" spans="2:12" ht="20.25" customHeight="1" x14ac:dyDescent="0.35">
      <c r="B3" s="132"/>
      <c r="C3" s="128" t="s">
        <v>1</v>
      </c>
      <c r="D3" s="129"/>
      <c r="E3" s="129"/>
      <c r="F3" s="129"/>
      <c r="G3" s="129"/>
      <c r="H3" s="129"/>
      <c r="I3" s="129"/>
      <c r="J3" s="130"/>
      <c r="K3" s="127"/>
      <c r="L3" s="127"/>
    </row>
    <row r="4" spans="2:12" ht="20.25" customHeight="1" x14ac:dyDescent="0.35">
      <c r="B4" s="133"/>
      <c r="C4" s="128" t="s">
        <v>2</v>
      </c>
      <c r="D4" s="129"/>
      <c r="E4" s="129"/>
      <c r="F4" s="130"/>
      <c r="G4" s="128" t="s">
        <v>3</v>
      </c>
      <c r="H4" s="129"/>
      <c r="I4" s="129"/>
      <c r="J4" s="130"/>
      <c r="K4" s="127"/>
      <c r="L4" s="127"/>
    </row>
    <row r="20" spans="2:4" x14ac:dyDescent="0.35">
      <c r="B20" s="76" t="s">
        <v>4</v>
      </c>
      <c r="C20" s="134" t="s">
        <v>5</v>
      </c>
      <c r="D20" s="134"/>
    </row>
    <row r="21" spans="2:4" x14ac:dyDescent="0.35">
      <c r="B21" s="76" t="s">
        <v>6</v>
      </c>
      <c r="C21" s="134" t="s">
        <v>7</v>
      </c>
      <c r="D21" s="134"/>
    </row>
    <row r="22" spans="2:4" x14ac:dyDescent="0.35">
      <c r="B22" s="76" t="s">
        <v>8</v>
      </c>
      <c r="C22" s="127"/>
      <c r="D22" s="127"/>
    </row>
  </sheetData>
  <mergeCells count="9">
    <mergeCell ref="C22:D22"/>
    <mergeCell ref="C2:J2"/>
    <mergeCell ref="C3:J3"/>
    <mergeCell ref="B2:B4"/>
    <mergeCell ref="K2:L4"/>
    <mergeCell ref="C4:F4"/>
    <mergeCell ref="G4:J4"/>
    <mergeCell ref="C20:D20"/>
    <mergeCell ref="C21:D21"/>
  </mergeCells>
  <pageMargins left="0.7" right="0.7" top="0.75" bottom="0.75" header="0.3" footer="0.3"/>
  <pageSetup scale="75" orientation="landscape" r:id="rId1"/>
  <headerFooter>
    <oddFooter>&amp;LDO-FR-009_V.01&amp;CLa EMB está comprometida con el medio ambiente;no imprima este documento.Si este documento se encuentra impreso se considera “Copia no Controlada”. La versión vigente se encuentra publicada en aplicativo oficial de la Entidad.&amp;R&amp;P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39F0D-3CDA-49AE-B40E-226F679BFD2A}">
  <sheetPr codeName="Hoja2"/>
  <dimension ref="A1:J30"/>
  <sheetViews>
    <sheetView showGridLines="0" topLeftCell="D1" zoomScale="80" zoomScaleNormal="80" workbookViewId="0">
      <selection activeCell="I9" sqref="I9"/>
    </sheetView>
  </sheetViews>
  <sheetFormatPr baseColWidth="10" defaultColWidth="11.453125" defaultRowHeight="14.5" x14ac:dyDescent="0.35"/>
  <cols>
    <col min="1" max="1" width="16.26953125" customWidth="1"/>
    <col min="2" max="2" width="41.1796875" customWidth="1"/>
    <col min="3" max="3" width="16.453125" customWidth="1"/>
    <col min="4" max="4" width="16.1796875" customWidth="1"/>
    <col min="6" max="6" width="22.453125" customWidth="1"/>
    <col min="7" max="7" width="18.54296875" customWidth="1"/>
    <col min="8" max="8" width="75.26953125" hidden="1" customWidth="1"/>
    <col min="9" max="9" width="69.1796875" customWidth="1"/>
    <col min="10" max="10" width="33" customWidth="1"/>
  </cols>
  <sheetData>
    <row r="1" spans="1:10" ht="15" customHeight="1" thickBot="1" x14ac:dyDescent="0.4">
      <c r="A1" s="135" t="s">
        <v>9</v>
      </c>
      <c r="B1" s="136"/>
      <c r="C1" s="136"/>
      <c r="D1" s="136"/>
      <c r="E1" s="136"/>
      <c r="F1" s="136"/>
      <c r="G1" s="136"/>
    </row>
    <row r="2" spans="1:10" ht="15" thickBot="1" x14ac:dyDescent="0.4">
      <c r="A2" s="3" t="s">
        <v>10</v>
      </c>
      <c r="B2" s="43" t="s">
        <v>11</v>
      </c>
      <c r="C2" s="43" t="s">
        <v>12</v>
      </c>
      <c r="D2" s="137" t="s">
        <v>13</v>
      </c>
      <c r="E2" s="138"/>
      <c r="F2" s="7" t="s">
        <v>14</v>
      </c>
      <c r="G2" s="43" t="s">
        <v>15</v>
      </c>
      <c r="H2" s="62" t="s">
        <v>16</v>
      </c>
      <c r="I2" s="139" t="s">
        <v>17</v>
      </c>
      <c r="J2" s="139"/>
    </row>
    <row r="3" spans="1:10" ht="18.649999999999999" customHeight="1" thickBot="1" x14ac:dyDescent="0.4">
      <c r="A3" s="56"/>
      <c r="B3" s="8"/>
      <c r="C3" s="8"/>
      <c r="D3" s="1" t="s">
        <v>18</v>
      </c>
      <c r="E3" s="5" t="s">
        <v>19</v>
      </c>
      <c r="F3" s="8"/>
      <c r="G3" s="7"/>
      <c r="H3" s="63" t="s">
        <v>20</v>
      </c>
      <c r="I3" s="64" t="s">
        <v>21</v>
      </c>
      <c r="J3" s="64" t="s">
        <v>22</v>
      </c>
    </row>
    <row r="4" spans="1:10" ht="82.5" customHeight="1" x14ac:dyDescent="0.35">
      <c r="A4" s="55" t="s">
        <v>23</v>
      </c>
      <c r="B4" s="54" t="s">
        <v>24</v>
      </c>
      <c r="C4" s="36" t="s">
        <v>25</v>
      </c>
      <c r="D4" s="12">
        <v>44927</v>
      </c>
      <c r="E4" s="12">
        <v>45290</v>
      </c>
      <c r="F4" s="26" t="s">
        <v>26</v>
      </c>
      <c r="G4" s="30" t="s">
        <v>27</v>
      </c>
      <c r="H4" s="59" t="s">
        <v>28</v>
      </c>
      <c r="I4" s="91" t="s">
        <v>29</v>
      </c>
      <c r="J4" s="106">
        <f>(1/2)</f>
        <v>0.5</v>
      </c>
    </row>
    <row r="5" spans="1:10" ht="94.5" customHeight="1" x14ac:dyDescent="0.35">
      <c r="A5" s="18" t="s">
        <v>30</v>
      </c>
      <c r="B5" s="30" t="s">
        <v>31</v>
      </c>
      <c r="C5" s="26" t="s">
        <v>32</v>
      </c>
      <c r="D5" s="12">
        <v>44927</v>
      </c>
      <c r="E5" s="12">
        <v>45290</v>
      </c>
      <c r="F5" s="26" t="s">
        <v>33</v>
      </c>
      <c r="G5" s="30" t="s">
        <v>34</v>
      </c>
      <c r="H5" s="59" t="s">
        <v>35</v>
      </c>
      <c r="I5" s="93" t="s">
        <v>36</v>
      </c>
      <c r="J5" s="107">
        <f>(2/2)</f>
        <v>1</v>
      </c>
    </row>
    <row r="6" spans="1:10" ht="72.75" customHeight="1" x14ac:dyDescent="0.35">
      <c r="A6" s="18" t="s">
        <v>37</v>
      </c>
      <c r="B6" s="30" t="s">
        <v>38</v>
      </c>
      <c r="C6" s="42" t="s">
        <v>39</v>
      </c>
      <c r="D6" s="12">
        <v>44927</v>
      </c>
      <c r="E6" s="12">
        <v>45290</v>
      </c>
      <c r="F6" s="26" t="s">
        <v>40</v>
      </c>
      <c r="G6" s="30" t="s">
        <v>41</v>
      </c>
      <c r="H6" s="59" t="s">
        <v>35</v>
      </c>
      <c r="I6" s="93" t="s">
        <v>42</v>
      </c>
      <c r="J6" s="107">
        <v>1</v>
      </c>
    </row>
    <row r="7" spans="1:10" ht="72" customHeight="1" x14ac:dyDescent="0.35">
      <c r="A7" s="18" t="s">
        <v>43</v>
      </c>
      <c r="B7" s="30" t="s">
        <v>44</v>
      </c>
      <c r="C7" s="26" t="s">
        <v>25</v>
      </c>
      <c r="D7" s="12">
        <v>44927</v>
      </c>
      <c r="E7" s="12">
        <v>45290</v>
      </c>
      <c r="F7" s="26" t="s">
        <v>45</v>
      </c>
      <c r="G7" s="30" t="s">
        <v>46</v>
      </c>
      <c r="H7" s="60" t="s">
        <v>47</v>
      </c>
      <c r="I7" s="92" t="s">
        <v>48</v>
      </c>
      <c r="J7" s="107">
        <f>(4/4)</f>
        <v>1</v>
      </c>
    </row>
    <row r="8" spans="1:10" ht="242.25" customHeight="1" x14ac:dyDescent="0.35">
      <c r="A8" s="18" t="s">
        <v>49</v>
      </c>
      <c r="B8" s="30" t="s">
        <v>50</v>
      </c>
      <c r="C8" s="26" t="s">
        <v>51</v>
      </c>
      <c r="D8" s="12">
        <v>44927</v>
      </c>
      <c r="E8" s="12">
        <v>45199</v>
      </c>
      <c r="F8" s="26" t="s">
        <v>52</v>
      </c>
      <c r="G8" s="61">
        <v>1</v>
      </c>
      <c r="H8" s="59" t="s">
        <v>53</v>
      </c>
      <c r="I8" s="90" t="s">
        <v>54</v>
      </c>
      <c r="J8" s="108">
        <f>(2 / 3)</f>
        <v>0.66666666666666663</v>
      </c>
    </row>
    <row r="9" spans="1:10" ht="27.65" customHeight="1" x14ac:dyDescent="0.5">
      <c r="I9" s="109" t="s">
        <v>55</v>
      </c>
      <c r="J9" s="110">
        <f>AVERAGE(J4:J8)</f>
        <v>0.83333333333333337</v>
      </c>
    </row>
    <row r="10" spans="1:10" ht="60.75" customHeight="1" x14ac:dyDescent="0.35"/>
    <row r="11" spans="1:10" ht="60.75" customHeight="1" x14ac:dyDescent="0.35"/>
    <row r="12" spans="1:10" ht="60.75" customHeight="1" x14ac:dyDescent="0.35"/>
    <row r="13" spans="1:10" ht="15" customHeight="1" x14ac:dyDescent="0.35"/>
    <row r="14" spans="1:10" ht="63.75" customHeight="1" x14ac:dyDescent="0.35"/>
    <row r="15" spans="1:10" ht="63.75" customHeight="1" x14ac:dyDescent="0.35"/>
    <row r="16" spans="1:10" ht="63.75" customHeight="1" x14ac:dyDescent="0.35"/>
    <row r="17" ht="63.75" customHeight="1" x14ac:dyDescent="0.35"/>
    <row r="18" ht="63.75" customHeight="1" x14ac:dyDescent="0.35"/>
    <row r="19" ht="15" customHeight="1" x14ac:dyDescent="0.35"/>
    <row r="20" ht="63" customHeight="1" x14ac:dyDescent="0.35"/>
    <row r="21" ht="63" customHeight="1" x14ac:dyDescent="0.35"/>
    <row r="22" ht="63" customHeight="1" x14ac:dyDescent="0.35"/>
    <row r="23" ht="63" customHeight="1" x14ac:dyDescent="0.35"/>
    <row r="24" ht="15" customHeight="1" x14ac:dyDescent="0.35"/>
    <row r="26" ht="26.25" customHeight="1" x14ac:dyDescent="0.35"/>
    <row r="30" ht="15.75" customHeight="1" x14ac:dyDescent="0.35"/>
  </sheetData>
  <mergeCells count="3">
    <mergeCell ref="A1:G1"/>
    <mergeCell ref="D2:E2"/>
    <mergeCell ref="I2:J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0908F-3FE7-481B-90A0-D93657D12C9F}">
  <sheetPr codeName="Hoja3"/>
  <dimension ref="A1:I12"/>
  <sheetViews>
    <sheetView workbookViewId="0">
      <selection activeCell="F20" sqref="F20"/>
    </sheetView>
  </sheetViews>
  <sheetFormatPr baseColWidth="10" defaultColWidth="13.81640625" defaultRowHeight="14.5" x14ac:dyDescent="0.35"/>
  <cols>
    <col min="1" max="1" width="17.54296875" customWidth="1"/>
    <col min="2" max="2" width="23.1796875" customWidth="1"/>
    <col min="7" max="7" width="18.26953125" customWidth="1"/>
    <col min="8" max="8" width="61.1796875" hidden="1" customWidth="1"/>
    <col min="9" max="9" width="29.81640625" customWidth="1"/>
  </cols>
  <sheetData>
    <row r="1" spans="1:9" ht="15.75" customHeight="1" thickBot="1" x14ac:dyDescent="0.4">
      <c r="A1" s="142" t="s">
        <v>56</v>
      </c>
      <c r="B1" s="143"/>
      <c r="C1" s="143"/>
      <c r="D1" s="143"/>
      <c r="E1" s="143"/>
      <c r="F1" s="143"/>
      <c r="G1" s="143"/>
      <c r="H1" s="143"/>
      <c r="I1" s="143"/>
    </row>
    <row r="2" spans="1:9" ht="15" customHeight="1" thickBot="1" x14ac:dyDescent="0.4">
      <c r="A2" s="140" t="s">
        <v>10</v>
      </c>
      <c r="B2" s="140" t="s">
        <v>11</v>
      </c>
      <c r="C2" s="140" t="s">
        <v>12</v>
      </c>
      <c r="D2" s="155" t="s">
        <v>13</v>
      </c>
      <c r="E2" s="156"/>
      <c r="F2" s="137" t="s">
        <v>14</v>
      </c>
      <c r="G2" s="140" t="s">
        <v>15</v>
      </c>
      <c r="H2" s="44" t="s">
        <v>16</v>
      </c>
      <c r="I2" s="64" t="s">
        <v>17</v>
      </c>
    </row>
    <row r="3" spans="1:9" ht="18" customHeight="1" thickBot="1" x14ac:dyDescent="0.4">
      <c r="A3" s="141"/>
      <c r="B3" s="154"/>
      <c r="C3" s="154"/>
      <c r="D3" s="3" t="s">
        <v>18</v>
      </c>
      <c r="E3" s="6" t="s">
        <v>19</v>
      </c>
      <c r="F3" s="151"/>
      <c r="G3" s="154"/>
      <c r="H3" s="45" t="s">
        <v>20</v>
      </c>
      <c r="I3" s="64" t="s">
        <v>21</v>
      </c>
    </row>
    <row r="4" spans="1:9" ht="42.75" customHeight="1" thickBot="1" x14ac:dyDescent="0.4">
      <c r="A4" s="2" t="s">
        <v>57</v>
      </c>
      <c r="B4" s="144" t="s">
        <v>58</v>
      </c>
      <c r="C4" s="145" t="s">
        <v>59</v>
      </c>
      <c r="D4" s="159">
        <v>44927</v>
      </c>
      <c r="E4" s="159">
        <v>45016</v>
      </c>
      <c r="F4" s="148" t="s">
        <v>60</v>
      </c>
      <c r="G4" s="148" t="s">
        <v>61</v>
      </c>
      <c r="H4" s="157" t="s">
        <v>62</v>
      </c>
      <c r="I4" s="152" t="s">
        <v>63</v>
      </c>
    </row>
    <row r="5" spans="1:9" ht="42.75" customHeight="1" thickBot="1" x14ac:dyDescent="0.4">
      <c r="A5" s="2" t="s">
        <v>64</v>
      </c>
      <c r="B5" s="144"/>
      <c r="C5" s="146"/>
      <c r="D5" s="160"/>
      <c r="E5" s="160"/>
      <c r="F5" s="149"/>
      <c r="G5" s="149"/>
      <c r="H5" s="158"/>
      <c r="I5" s="152"/>
    </row>
    <row r="6" spans="1:9" ht="42.75" customHeight="1" thickBot="1" x14ac:dyDescent="0.4">
      <c r="A6" s="10" t="s">
        <v>65</v>
      </c>
      <c r="B6" s="144"/>
      <c r="C6" s="147"/>
      <c r="D6" s="161"/>
      <c r="E6" s="161"/>
      <c r="F6" s="150"/>
      <c r="G6" s="149"/>
      <c r="H6" s="158"/>
      <c r="I6" s="153"/>
    </row>
    <row r="7" spans="1:9" ht="28" customHeight="1" x14ac:dyDescent="0.35">
      <c r="G7" s="113" t="s">
        <v>66</v>
      </c>
      <c r="H7" s="78"/>
      <c r="I7" s="111">
        <v>1</v>
      </c>
    </row>
    <row r="8" spans="1:9" x14ac:dyDescent="0.35">
      <c r="C8" s="58"/>
    </row>
    <row r="10" spans="1:9" x14ac:dyDescent="0.35">
      <c r="C10" s="16"/>
      <c r="D10" s="16"/>
      <c r="E10" s="16"/>
    </row>
    <row r="11" spans="1:9" x14ac:dyDescent="0.35">
      <c r="C11" s="16"/>
      <c r="D11" s="16"/>
      <c r="E11" s="16"/>
    </row>
    <row r="12" spans="1:9" x14ac:dyDescent="0.35">
      <c r="C12" s="16"/>
      <c r="D12" s="16"/>
      <c r="E12" s="16"/>
    </row>
  </sheetData>
  <mergeCells count="15">
    <mergeCell ref="A2:A3"/>
    <mergeCell ref="A1:I1"/>
    <mergeCell ref="B4:B6"/>
    <mergeCell ref="C4:C6"/>
    <mergeCell ref="F4:F6"/>
    <mergeCell ref="F2:F3"/>
    <mergeCell ref="G4:G6"/>
    <mergeCell ref="I4:I6"/>
    <mergeCell ref="G2:G3"/>
    <mergeCell ref="D2:E2"/>
    <mergeCell ref="C2:C3"/>
    <mergeCell ref="B2:B3"/>
    <mergeCell ref="H4:H6"/>
    <mergeCell ref="D4:D6"/>
    <mergeCell ref="E4:E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B012E-96A3-4641-ADFE-CE86CC92C846}">
  <sheetPr codeName="Hoja5"/>
  <dimension ref="A1:J14"/>
  <sheetViews>
    <sheetView topLeftCell="A10" zoomScale="60" zoomScaleNormal="60" workbookViewId="0">
      <selection activeCell="C19" sqref="C19"/>
    </sheetView>
  </sheetViews>
  <sheetFormatPr baseColWidth="10" defaultColWidth="11.453125" defaultRowHeight="14.5" x14ac:dyDescent="0.35"/>
  <cols>
    <col min="1" max="1" width="17.7265625" customWidth="1"/>
    <col min="2" max="2" width="33" customWidth="1"/>
    <col min="3" max="3" width="19" style="39" customWidth="1"/>
    <col min="6" max="6" width="19.54296875" customWidth="1"/>
    <col min="7" max="7" width="24.453125" customWidth="1"/>
    <col min="8" max="8" width="72.7265625" customWidth="1"/>
    <col min="9" max="9" width="62.81640625" customWidth="1"/>
    <col min="10" max="10" width="43.81640625" customWidth="1"/>
  </cols>
  <sheetData>
    <row r="1" spans="1:10" ht="15.75" customHeight="1" thickBot="1" x14ac:dyDescent="0.4">
      <c r="A1" s="142" t="s">
        <v>67</v>
      </c>
      <c r="B1" s="143"/>
      <c r="C1" s="143"/>
      <c r="D1" s="143"/>
      <c r="E1" s="143"/>
      <c r="F1" s="143"/>
      <c r="G1" s="143"/>
      <c r="H1" s="143"/>
      <c r="I1" s="143"/>
      <c r="J1" s="143"/>
    </row>
    <row r="2" spans="1:10" ht="15.75" customHeight="1" thickBot="1" x14ac:dyDescent="0.4">
      <c r="A2" s="162" t="s">
        <v>10</v>
      </c>
      <c r="B2" s="162" t="s">
        <v>11</v>
      </c>
      <c r="C2" s="166" t="s">
        <v>12</v>
      </c>
      <c r="D2" s="166" t="s">
        <v>13</v>
      </c>
      <c r="E2" s="167"/>
      <c r="F2" s="166" t="s">
        <v>14</v>
      </c>
      <c r="G2" s="162" t="s">
        <v>15</v>
      </c>
      <c r="H2" s="44" t="s">
        <v>16</v>
      </c>
      <c r="I2" s="139" t="s">
        <v>17</v>
      </c>
      <c r="J2" s="139"/>
    </row>
    <row r="3" spans="1:10" ht="15" thickBot="1" x14ac:dyDescent="0.4">
      <c r="A3" s="154"/>
      <c r="B3" s="154"/>
      <c r="C3" s="151"/>
      <c r="D3" s="3" t="s">
        <v>18</v>
      </c>
      <c r="E3" s="6" t="s">
        <v>19</v>
      </c>
      <c r="F3" s="151"/>
      <c r="G3" s="154"/>
      <c r="H3" s="48" t="s">
        <v>20</v>
      </c>
      <c r="I3" s="64" t="s">
        <v>21</v>
      </c>
      <c r="J3" s="64" t="s">
        <v>22</v>
      </c>
    </row>
    <row r="4" spans="1:10" ht="91.5" customHeight="1" thickBot="1" x14ac:dyDescent="0.4">
      <c r="A4" s="163" t="s">
        <v>68</v>
      </c>
      <c r="B4" s="38" t="s">
        <v>69</v>
      </c>
      <c r="C4" s="26" t="s">
        <v>70</v>
      </c>
      <c r="D4" s="11">
        <v>45017</v>
      </c>
      <c r="E4" s="11">
        <v>45291</v>
      </c>
      <c r="F4" s="26" t="s">
        <v>71</v>
      </c>
      <c r="G4" s="26" t="s">
        <v>72</v>
      </c>
      <c r="H4" s="71" t="s">
        <v>73</v>
      </c>
      <c r="I4" s="89" t="s">
        <v>74</v>
      </c>
      <c r="J4" s="81">
        <v>0.7</v>
      </c>
    </row>
    <row r="5" spans="1:10" ht="62.25" customHeight="1" x14ac:dyDescent="0.35">
      <c r="A5" s="165"/>
      <c r="B5" s="38" t="s">
        <v>75</v>
      </c>
      <c r="C5" s="26" t="s">
        <v>59</v>
      </c>
      <c r="D5" s="23">
        <v>44927</v>
      </c>
      <c r="E5" s="23">
        <v>44957</v>
      </c>
      <c r="F5" s="26" t="s">
        <v>76</v>
      </c>
      <c r="G5" s="26" t="s">
        <v>77</v>
      </c>
      <c r="H5" s="71" t="s">
        <v>78</v>
      </c>
      <c r="I5" s="83" t="s">
        <v>63</v>
      </c>
      <c r="J5" s="84">
        <v>1</v>
      </c>
    </row>
    <row r="6" spans="1:10" ht="144" customHeight="1" x14ac:dyDescent="0.35">
      <c r="A6" s="163" t="s">
        <v>79</v>
      </c>
      <c r="B6" s="38" t="s">
        <v>80</v>
      </c>
      <c r="C6" s="26" t="s">
        <v>70</v>
      </c>
      <c r="D6" s="11">
        <v>44958</v>
      </c>
      <c r="E6" s="11">
        <v>45291</v>
      </c>
      <c r="F6" s="26" t="s">
        <v>81</v>
      </c>
      <c r="G6" s="26" t="s">
        <v>82</v>
      </c>
      <c r="H6" s="70" t="s">
        <v>83</v>
      </c>
      <c r="I6" s="103" t="s">
        <v>84</v>
      </c>
      <c r="J6" s="104">
        <f>(8/8)</f>
        <v>1</v>
      </c>
    </row>
    <row r="7" spans="1:10" ht="111.75" customHeight="1" x14ac:dyDescent="0.35">
      <c r="A7" s="164"/>
      <c r="B7" s="38" t="s">
        <v>85</v>
      </c>
      <c r="C7" s="26" t="s">
        <v>86</v>
      </c>
      <c r="D7" s="20">
        <v>44927</v>
      </c>
      <c r="E7" s="20">
        <v>45291</v>
      </c>
      <c r="F7" s="26" t="s">
        <v>87</v>
      </c>
      <c r="G7" s="26" t="s">
        <v>88</v>
      </c>
      <c r="H7" s="85" t="s">
        <v>89</v>
      </c>
      <c r="I7" s="50" t="s">
        <v>90</v>
      </c>
      <c r="J7" s="80">
        <v>0.67</v>
      </c>
    </row>
    <row r="8" spans="1:10" ht="118.5" customHeight="1" x14ac:dyDescent="0.35">
      <c r="A8" s="164"/>
      <c r="B8" s="4" t="s">
        <v>91</v>
      </c>
      <c r="C8" s="30" t="s">
        <v>92</v>
      </c>
      <c r="D8" s="21">
        <v>45017</v>
      </c>
      <c r="E8" s="21">
        <v>45291</v>
      </c>
      <c r="F8" s="31" t="s">
        <v>93</v>
      </c>
      <c r="G8" s="46" t="s">
        <v>94</v>
      </c>
      <c r="H8" s="68" t="s">
        <v>95</v>
      </c>
      <c r="I8" s="50" t="s">
        <v>96</v>
      </c>
      <c r="J8" s="81">
        <v>1</v>
      </c>
    </row>
    <row r="9" spans="1:10" ht="100.5" customHeight="1" x14ac:dyDescent="0.35">
      <c r="A9" s="164"/>
      <c r="B9" s="4" t="s">
        <v>97</v>
      </c>
      <c r="C9" s="30" t="s">
        <v>59</v>
      </c>
      <c r="D9" s="21">
        <v>44927</v>
      </c>
      <c r="E9" s="21">
        <v>45046</v>
      </c>
      <c r="F9" s="31" t="s">
        <v>98</v>
      </c>
      <c r="G9" s="46" t="s">
        <v>99</v>
      </c>
      <c r="H9" s="68" t="s">
        <v>100</v>
      </c>
      <c r="I9" s="83" t="s">
        <v>63</v>
      </c>
      <c r="J9" s="86">
        <v>1</v>
      </c>
    </row>
    <row r="10" spans="1:10" ht="161.15" customHeight="1" x14ac:dyDescent="0.35">
      <c r="A10" s="164"/>
      <c r="B10" s="4" t="s">
        <v>101</v>
      </c>
      <c r="C10" s="35" t="s">
        <v>102</v>
      </c>
      <c r="D10" s="21">
        <v>44927</v>
      </c>
      <c r="E10" s="21">
        <v>45291</v>
      </c>
      <c r="F10" s="31" t="s">
        <v>103</v>
      </c>
      <c r="G10" s="47">
        <v>1</v>
      </c>
      <c r="H10" s="68" t="s">
        <v>104</v>
      </c>
      <c r="I10" s="87" t="s">
        <v>105</v>
      </c>
      <c r="J10" s="105">
        <v>1</v>
      </c>
    </row>
    <row r="11" spans="1:10" ht="80.25" customHeight="1" x14ac:dyDescent="0.35">
      <c r="A11" s="164"/>
      <c r="B11" s="38" t="s">
        <v>106</v>
      </c>
      <c r="C11" s="26" t="s">
        <v>107</v>
      </c>
      <c r="D11" s="20">
        <v>44562</v>
      </c>
      <c r="E11" s="20">
        <v>45291</v>
      </c>
      <c r="F11" s="26" t="s">
        <v>108</v>
      </c>
      <c r="G11" s="38" t="s">
        <v>109</v>
      </c>
      <c r="H11" s="68" t="s">
        <v>110</v>
      </c>
      <c r="I11" s="4" t="s">
        <v>111</v>
      </c>
      <c r="J11" s="81">
        <f>(3/4)</f>
        <v>0.75</v>
      </c>
    </row>
    <row r="12" spans="1:10" ht="106.5" customHeight="1" thickBot="1" x14ac:dyDescent="0.4">
      <c r="A12" s="17" t="s">
        <v>112</v>
      </c>
      <c r="B12" s="26" t="s">
        <v>113</v>
      </c>
      <c r="C12" s="26" t="s">
        <v>59</v>
      </c>
      <c r="D12" s="21">
        <v>45017</v>
      </c>
      <c r="E12" s="21">
        <v>45291</v>
      </c>
      <c r="F12" s="26" t="s">
        <v>114</v>
      </c>
      <c r="G12" s="26" t="s">
        <v>115</v>
      </c>
      <c r="H12" s="74" t="s">
        <v>116</v>
      </c>
      <c r="I12" s="50" t="s">
        <v>117</v>
      </c>
      <c r="J12" s="81">
        <v>0</v>
      </c>
    </row>
    <row r="13" spans="1:10" ht="118.5" customHeight="1" thickBot="1" x14ac:dyDescent="0.4">
      <c r="A13" s="17" t="s">
        <v>118</v>
      </c>
      <c r="B13" s="26" t="s">
        <v>119</v>
      </c>
      <c r="C13" s="26" t="s">
        <v>59</v>
      </c>
      <c r="D13" s="23">
        <v>44927</v>
      </c>
      <c r="E13" s="23">
        <v>45291</v>
      </c>
      <c r="F13" s="26" t="s">
        <v>120</v>
      </c>
      <c r="G13" s="26" t="s">
        <v>121</v>
      </c>
      <c r="H13" s="75" t="s">
        <v>122</v>
      </c>
      <c r="I13" s="50" t="s">
        <v>123</v>
      </c>
      <c r="J13" s="81">
        <v>0.8</v>
      </c>
    </row>
    <row r="14" spans="1:10" ht="21" x14ac:dyDescent="0.5">
      <c r="I14" s="114" t="s">
        <v>124</v>
      </c>
      <c r="J14" s="110">
        <f>AVERAGE(J4:J13)</f>
        <v>0.79200000000000004</v>
      </c>
    </row>
  </sheetData>
  <autoFilter ref="A3:J3" xr:uid="{B64B012E-96A3-4641-ADFE-CE86CC92C846}"/>
  <mergeCells count="10">
    <mergeCell ref="I2:J2"/>
    <mergeCell ref="A1:J1"/>
    <mergeCell ref="B2:B3"/>
    <mergeCell ref="G2:G3"/>
    <mergeCell ref="A6:A11"/>
    <mergeCell ref="A4:A5"/>
    <mergeCell ref="D2:E2"/>
    <mergeCell ref="A2:A3"/>
    <mergeCell ref="C2:C3"/>
    <mergeCell ref="F2:F3"/>
  </mergeCells>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275C3-C3AB-4D77-9BFE-EAD6A989976C}">
  <sheetPr codeName="Hoja4"/>
  <dimension ref="A1:J13"/>
  <sheetViews>
    <sheetView topLeftCell="B9" zoomScale="60" zoomScaleNormal="60" workbookViewId="0">
      <selection activeCell="J11" sqref="J11"/>
    </sheetView>
  </sheetViews>
  <sheetFormatPr baseColWidth="10" defaultColWidth="11.453125" defaultRowHeight="14.5" x14ac:dyDescent="0.35"/>
  <cols>
    <col min="1" max="1" width="35.1796875" customWidth="1"/>
    <col min="2" max="2" width="41" customWidth="1"/>
    <col min="3" max="3" width="11.7265625" customWidth="1"/>
    <col min="4" max="4" width="11.81640625" customWidth="1"/>
    <col min="6" max="6" width="17.1796875" customWidth="1"/>
    <col min="7" max="7" width="28.81640625" customWidth="1"/>
    <col min="8" max="8" width="71.26953125" customWidth="1"/>
    <col min="9" max="9" width="76.7265625" customWidth="1"/>
    <col min="10" max="10" width="26.26953125" style="58" customWidth="1"/>
    <col min="11" max="11" width="21.7265625" customWidth="1"/>
  </cols>
  <sheetData>
    <row r="1" spans="1:10" ht="15" customHeight="1" x14ac:dyDescent="0.35">
      <c r="A1" s="168" t="s">
        <v>125</v>
      </c>
      <c r="B1" s="169"/>
      <c r="C1" s="169"/>
      <c r="D1" s="169"/>
      <c r="E1" s="169"/>
      <c r="F1" s="169"/>
      <c r="G1" s="169"/>
    </row>
    <row r="2" spans="1:10" ht="15" thickBot="1" x14ac:dyDescent="0.4">
      <c r="A2" s="9" t="s">
        <v>10</v>
      </c>
      <c r="B2" s="171" t="s">
        <v>11</v>
      </c>
      <c r="C2" s="170" t="s">
        <v>12</v>
      </c>
      <c r="D2" s="137" t="s">
        <v>13</v>
      </c>
      <c r="E2" s="138"/>
      <c r="F2" s="170" t="s">
        <v>14</v>
      </c>
      <c r="G2" s="170" t="s">
        <v>15</v>
      </c>
      <c r="H2" s="44" t="s">
        <v>16</v>
      </c>
      <c r="I2" s="139" t="s">
        <v>17</v>
      </c>
      <c r="J2" s="139"/>
    </row>
    <row r="3" spans="1:10" ht="21.75" customHeight="1" thickBot="1" x14ac:dyDescent="0.4">
      <c r="A3" s="9"/>
      <c r="B3" s="151"/>
      <c r="C3" s="154"/>
      <c r="D3" s="3" t="s">
        <v>18</v>
      </c>
      <c r="E3" s="6" t="s">
        <v>19</v>
      </c>
      <c r="F3" s="154"/>
      <c r="G3" s="154"/>
      <c r="H3" s="48" t="s">
        <v>20</v>
      </c>
      <c r="I3" s="64" t="s">
        <v>21</v>
      </c>
      <c r="J3" s="64" t="s">
        <v>22</v>
      </c>
    </row>
    <row r="4" spans="1:10" ht="132" customHeight="1" x14ac:dyDescent="0.35">
      <c r="A4" s="18" t="s">
        <v>126</v>
      </c>
      <c r="B4" s="26" t="s">
        <v>127</v>
      </c>
      <c r="C4" s="26" t="s">
        <v>86</v>
      </c>
      <c r="D4" s="14">
        <v>44958</v>
      </c>
      <c r="E4" s="14">
        <v>45291</v>
      </c>
      <c r="F4" s="26" t="s">
        <v>128</v>
      </c>
      <c r="G4" s="26" t="s">
        <v>129</v>
      </c>
      <c r="H4" s="71" t="s">
        <v>130</v>
      </c>
      <c r="I4" s="50" t="s">
        <v>131</v>
      </c>
      <c r="J4" s="101">
        <f>(7.4/11)</f>
        <v>0.67272727272727273</v>
      </c>
    </row>
    <row r="5" spans="1:10" ht="114" customHeight="1" x14ac:dyDescent="0.35">
      <c r="A5" s="163" t="s">
        <v>132</v>
      </c>
      <c r="B5" s="26" t="s">
        <v>133</v>
      </c>
      <c r="C5" s="26" t="s">
        <v>86</v>
      </c>
      <c r="D5" s="15">
        <v>44927</v>
      </c>
      <c r="E5" s="14">
        <v>45291</v>
      </c>
      <c r="F5" s="26" t="s">
        <v>134</v>
      </c>
      <c r="G5" s="26" t="s">
        <v>135</v>
      </c>
      <c r="H5" s="70" t="s">
        <v>136</v>
      </c>
      <c r="I5" s="50" t="s">
        <v>137</v>
      </c>
      <c r="J5" s="80">
        <v>1</v>
      </c>
    </row>
    <row r="6" spans="1:10" ht="81" customHeight="1" x14ac:dyDescent="0.35">
      <c r="A6" s="165"/>
      <c r="B6" s="26" t="s">
        <v>138</v>
      </c>
      <c r="C6" s="26" t="s">
        <v>139</v>
      </c>
      <c r="D6" s="15">
        <v>44927</v>
      </c>
      <c r="E6" s="14">
        <v>45291</v>
      </c>
      <c r="F6" s="26" t="s">
        <v>140</v>
      </c>
      <c r="G6" s="26" t="s">
        <v>141</v>
      </c>
      <c r="H6" s="70" t="s">
        <v>142</v>
      </c>
      <c r="I6" s="50" t="s">
        <v>143</v>
      </c>
      <c r="J6" s="80">
        <v>1</v>
      </c>
    </row>
    <row r="7" spans="1:10" ht="43.5" customHeight="1" thickBot="1" x14ac:dyDescent="0.4">
      <c r="A7" s="17" t="s">
        <v>144</v>
      </c>
      <c r="B7" s="26" t="s">
        <v>145</v>
      </c>
      <c r="C7" s="26" t="s">
        <v>146</v>
      </c>
      <c r="D7" s="11">
        <v>44958</v>
      </c>
      <c r="E7" s="11">
        <v>45230</v>
      </c>
      <c r="F7" s="26" t="s">
        <v>147</v>
      </c>
      <c r="G7" s="26" t="s">
        <v>148</v>
      </c>
      <c r="H7" s="68" t="s">
        <v>149</v>
      </c>
      <c r="I7" s="78" t="s">
        <v>150</v>
      </c>
      <c r="J7" s="101">
        <v>1</v>
      </c>
    </row>
    <row r="8" spans="1:10" ht="58.5" customHeight="1" x14ac:dyDescent="0.35">
      <c r="A8" s="19" t="s">
        <v>151</v>
      </c>
      <c r="B8" s="26" t="s">
        <v>152</v>
      </c>
      <c r="C8" s="26" t="s">
        <v>107</v>
      </c>
      <c r="D8" s="40">
        <v>44593</v>
      </c>
      <c r="E8" s="14">
        <v>44926</v>
      </c>
      <c r="F8" s="26" t="s">
        <v>153</v>
      </c>
      <c r="G8" s="26" t="s">
        <v>154</v>
      </c>
      <c r="H8" s="72" t="s">
        <v>155</v>
      </c>
      <c r="I8" s="78" t="s">
        <v>156</v>
      </c>
      <c r="J8" s="80">
        <f>(1/2)</f>
        <v>0.5</v>
      </c>
    </row>
    <row r="9" spans="1:10" ht="43.5" customHeight="1" x14ac:dyDescent="0.35">
      <c r="A9" s="145" t="s">
        <v>157</v>
      </c>
      <c r="B9" s="26" t="s">
        <v>158</v>
      </c>
      <c r="C9" s="26" t="s">
        <v>159</v>
      </c>
      <c r="D9" s="13">
        <v>45108</v>
      </c>
      <c r="E9" s="14">
        <v>45260</v>
      </c>
      <c r="F9" s="26" t="s">
        <v>160</v>
      </c>
      <c r="G9" s="26" t="s">
        <v>161</v>
      </c>
      <c r="H9" s="70" t="s">
        <v>162</v>
      </c>
      <c r="I9" s="50" t="s">
        <v>163</v>
      </c>
      <c r="J9" s="80">
        <v>0.75</v>
      </c>
    </row>
    <row r="10" spans="1:10" ht="86.5" customHeight="1" x14ac:dyDescent="0.35">
      <c r="A10" s="146"/>
      <c r="B10" s="26" t="s">
        <v>164</v>
      </c>
      <c r="C10" s="26" t="s">
        <v>159</v>
      </c>
      <c r="D10" s="14">
        <v>44743</v>
      </c>
      <c r="E10" s="14">
        <v>44926</v>
      </c>
      <c r="F10" s="26" t="s">
        <v>165</v>
      </c>
      <c r="G10" s="26" t="s">
        <v>166</v>
      </c>
      <c r="H10" s="70" t="s">
        <v>162</v>
      </c>
      <c r="I10" s="50" t="s">
        <v>167</v>
      </c>
      <c r="J10" s="80">
        <v>0.75</v>
      </c>
    </row>
    <row r="11" spans="1:10" ht="144.75" customHeight="1" x14ac:dyDescent="0.35">
      <c r="A11" s="146"/>
      <c r="B11" s="26" t="s">
        <v>168</v>
      </c>
      <c r="C11" s="27" t="s">
        <v>86</v>
      </c>
      <c r="D11" s="14">
        <v>44958</v>
      </c>
      <c r="E11" s="14">
        <v>45291</v>
      </c>
      <c r="F11" s="26" t="s">
        <v>169</v>
      </c>
      <c r="G11" s="26" t="s">
        <v>170</v>
      </c>
      <c r="H11" s="73" t="s">
        <v>171</v>
      </c>
      <c r="I11" s="78" t="s">
        <v>172</v>
      </c>
      <c r="J11" s="80">
        <f>(7/11)</f>
        <v>0.63636363636363635</v>
      </c>
    </row>
    <row r="12" spans="1:10" ht="92.25" customHeight="1" thickBot="1" x14ac:dyDescent="0.4">
      <c r="A12" s="147"/>
      <c r="B12" s="26" t="s">
        <v>173</v>
      </c>
      <c r="C12" s="27" t="s">
        <v>107</v>
      </c>
      <c r="D12" s="14">
        <v>44927</v>
      </c>
      <c r="E12" s="14">
        <v>45291</v>
      </c>
      <c r="F12" s="26" t="s">
        <v>108</v>
      </c>
      <c r="G12" s="26" t="s">
        <v>174</v>
      </c>
      <c r="H12" s="66" t="s">
        <v>175</v>
      </c>
      <c r="I12" s="78" t="s">
        <v>176</v>
      </c>
      <c r="J12" s="80">
        <f>(2/4)</f>
        <v>0.5</v>
      </c>
    </row>
    <row r="13" spans="1:10" ht="26" x14ac:dyDescent="0.6">
      <c r="I13" s="115" t="s">
        <v>177</v>
      </c>
      <c r="J13" s="102">
        <f>AVERAGE(J4:J12)</f>
        <v>0.75656565656565666</v>
      </c>
    </row>
  </sheetData>
  <autoFilter ref="B2:C12" xr:uid="{182275C3-C3AB-4D77-9BFE-EAD6A989976C}"/>
  <mergeCells count="9">
    <mergeCell ref="A9:A12"/>
    <mergeCell ref="A1:G1"/>
    <mergeCell ref="D2:E2"/>
    <mergeCell ref="A5:A6"/>
    <mergeCell ref="I2:J2"/>
    <mergeCell ref="G2:G3"/>
    <mergeCell ref="F2:F3"/>
    <mergeCell ref="B2:B3"/>
    <mergeCell ref="C2:C3"/>
  </mergeCells>
  <phoneticPr fontId="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A877-9351-4CEF-A5D5-BC1FAE654930}">
  <sheetPr codeName="Hoja6"/>
  <dimension ref="A1:L14"/>
  <sheetViews>
    <sheetView topLeftCell="B6" zoomScale="60" zoomScaleNormal="60" workbookViewId="0">
      <selection activeCell="L9" sqref="L9"/>
    </sheetView>
  </sheetViews>
  <sheetFormatPr baseColWidth="10" defaultColWidth="11.453125" defaultRowHeight="14.5" x14ac:dyDescent="0.35"/>
  <cols>
    <col min="1" max="1" width="24.54296875" customWidth="1"/>
    <col min="2" max="2" width="41.453125" style="39" customWidth="1"/>
    <col min="3" max="3" width="17.1796875" customWidth="1"/>
    <col min="6" max="6" width="20.81640625" customWidth="1"/>
    <col min="7" max="7" width="32.453125" customWidth="1"/>
    <col min="8" max="8" width="60.54296875" customWidth="1"/>
    <col min="9" max="9" width="85.1796875" customWidth="1"/>
    <col min="10" max="10" width="27.26953125" style="82" customWidth="1"/>
  </cols>
  <sheetData>
    <row r="1" spans="1:12" ht="15.75" customHeight="1" thickBot="1" x14ac:dyDescent="0.4">
      <c r="A1" s="142" t="s">
        <v>178</v>
      </c>
      <c r="B1" s="143"/>
      <c r="C1" s="143"/>
      <c r="D1" s="143"/>
      <c r="E1" s="143"/>
      <c r="F1" s="143"/>
      <c r="G1" s="143"/>
      <c r="H1" s="143"/>
      <c r="I1" s="143"/>
      <c r="J1" s="143"/>
    </row>
    <row r="2" spans="1:12" ht="26.5" customHeight="1" thickBot="1" x14ac:dyDescent="0.4">
      <c r="A2" s="162" t="s">
        <v>10</v>
      </c>
      <c r="B2" s="162" t="s">
        <v>11</v>
      </c>
      <c r="C2" s="162" t="s">
        <v>12</v>
      </c>
      <c r="D2" s="166" t="s">
        <v>13</v>
      </c>
      <c r="E2" s="167"/>
      <c r="F2" s="162" t="s">
        <v>14</v>
      </c>
      <c r="G2" s="162" t="s">
        <v>15</v>
      </c>
      <c r="H2" s="44" t="s">
        <v>16</v>
      </c>
      <c r="I2" s="139" t="s">
        <v>17</v>
      </c>
      <c r="J2" s="139"/>
      <c r="K2" s="65"/>
      <c r="L2" s="65"/>
    </row>
    <row r="3" spans="1:12" ht="26.5" thickBot="1" x14ac:dyDescent="0.4">
      <c r="A3" s="154"/>
      <c r="B3" s="154"/>
      <c r="C3" s="154"/>
      <c r="D3" s="3" t="s">
        <v>18</v>
      </c>
      <c r="E3" s="6" t="s">
        <v>19</v>
      </c>
      <c r="F3" s="154"/>
      <c r="G3" s="154"/>
      <c r="H3" s="48" t="s">
        <v>20</v>
      </c>
      <c r="I3" s="64" t="s">
        <v>21</v>
      </c>
      <c r="J3" s="64" t="s">
        <v>22</v>
      </c>
    </row>
    <row r="4" spans="1:12" ht="69.650000000000006" customHeight="1" x14ac:dyDescent="0.35">
      <c r="A4" s="145" t="s">
        <v>179</v>
      </c>
      <c r="B4" s="26" t="s">
        <v>180</v>
      </c>
      <c r="C4" s="26" t="s">
        <v>107</v>
      </c>
      <c r="D4" s="20">
        <v>44927</v>
      </c>
      <c r="E4" s="20">
        <v>45291</v>
      </c>
      <c r="F4" s="26" t="s">
        <v>181</v>
      </c>
      <c r="G4" s="26" t="s">
        <v>182</v>
      </c>
      <c r="H4" s="67" t="s">
        <v>183</v>
      </c>
      <c r="I4" s="78" t="s">
        <v>184</v>
      </c>
      <c r="J4" s="80">
        <f>7/7</f>
        <v>1</v>
      </c>
    </row>
    <row r="5" spans="1:12" ht="69.650000000000006" customHeight="1" x14ac:dyDescent="0.35">
      <c r="A5" s="147"/>
      <c r="B5" s="26" t="s">
        <v>185</v>
      </c>
      <c r="C5" s="26" t="s">
        <v>107</v>
      </c>
      <c r="D5" s="20">
        <v>44927</v>
      </c>
      <c r="E5" s="20">
        <v>45291</v>
      </c>
      <c r="F5" s="26" t="s">
        <v>186</v>
      </c>
      <c r="G5" s="26" t="s">
        <v>187</v>
      </c>
      <c r="H5" s="68" t="s">
        <v>188</v>
      </c>
      <c r="I5" s="78" t="s">
        <v>189</v>
      </c>
      <c r="J5" s="80">
        <f>(3/6)</f>
        <v>0.5</v>
      </c>
    </row>
    <row r="6" spans="1:12" ht="101.25" customHeight="1" x14ac:dyDescent="0.35">
      <c r="A6" s="145" t="s">
        <v>190</v>
      </c>
      <c r="B6" s="33" t="s">
        <v>191</v>
      </c>
      <c r="C6" s="33" t="s">
        <v>86</v>
      </c>
      <c r="D6" s="20">
        <v>44927</v>
      </c>
      <c r="E6" s="20">
        <v>45291</v>
      </c>
      <c r="F6" s="26" t="s">
        <v>192</v>
      </c>
      <c r="G6" s="26" t="s">
        <v>193</v>
      </c>
      <c r="H6" s="69" t="s">
        <v>194</v>
      </c>
      <c r="I6" s="79" t="s">
        <v>195</v>
      </c>
      <c r="J6" s="80">
        <v>0.78</v>
      </c>
      <c r="K6" s="100"/>
    </row>
    <row r="7" spans="1:12" ht="117" customHeight="1" x14ac:dyDescent="0.35">
      <c r="A7" s="146"/>
      <c r="B7" s="33" t="s">
        <v>196</v>
      </c>
      <c r="C7" s="33" t="s">
        <v>86</v>
      </c>
      <c r="D7" s="22">
        <v>44927</v>
      </c>
      <c r="E7" s="22">
        <v>45291</v>
      </c>
      <c r="F7" s="28" t="s">
        <v>197</v>
      </c>
      <c r="G7" s="28" t="s">
        <v>198</v>
      </c>
      <c r="H7" s="70" t="s">
        <v>199</v>
      </c>
      <c r="I7" s="78" t="s">
        <v>200</v>
      </c>
      <c r="J7" s="80">
        <v>0.55000000000000004</v>
      </c>
      <c r="K7" s="100"/>
    </row>
    <row r="8" spans="1:12" ht="52" customHeight="1" x14ac:dyDescent="0.35">
      <c r="A8" s="145" t="s">
        <v>201</v>
      </c>
      <c r="B8" s="37" t="s">
        <v>202</v>
      </c>
      <c r="C8" s="32" t="s">
        <v>203</v>
      </c>
      <c r="D8" s="25">
        <v>45170</v>
      </c>
      <c r="E8" s="25">
        <v>45275</v>
      </c>
      <c r="F8" s="30" t="s">
        <v>204</v>
      </c>
      <c r="G8" s="26" t="s">
        <v>205</v>
      </c>
      <c r="H8" s="70" t="s">
        <v>206</v>
      </c>
      <c r="I8" s="94"/>
      <c r="J8" s="117"/>
    </row>
    <row r="9" spans="1:12" ht="62.15" customHeight="1" x14ac:dyDescent="0.35">
      <c r="A9" s="146"/>
      <c r="B9" s="37" t="s">
        <v>207</v>
      </c>
      <c r="C9" s="32" t="s">
        <v>203</v>
      </c>
      <c r="D9" s="25">
        <v>45153</v>
      </c>
      <c r="E9" s="25">
        <v>45260</v>
      </c>
      <c r="F9" s="30" t="s">
        <v>208</v>
      </c>
      <c r="G9" s="26" t="s">
        <v>209</v>
      </c>
      <c r="H9" s="70" t="s">
        <v>210</v>
      </c>
      <c r="I9" s="94"/>
      <c r="J9" s="117"/>
    </row>
    <row r="10" spans="1:12" ht="64" customHeight="1" x14ac:dyDescent="0.35">
      <c r="A10" s="147"/>
      <c r="B10" s="37" t="s">
        <v>211</v>
      </c>
      <c r="C10" s="32" t="s">
        <v>203</v>
      </c>
      <c r="D10" s="25">
        <v>45170</v>
      </c>
      <c r="E10" s="25">
        <v>45275</v>
      </c>
      <c r="F10" s="30" t="s">
        <v>212</v>
      </c>
      <c r="G10" s="26" t="s">
        <v>213</v>
      </c>
      <c r="H10" s="70" t="s">
        <v>210</v>
      </c>
      <c r="I10" s="94"/>
      <c r="J10" s="117"/>
    </row>
    <row r="11" spans="1:12" ht="122.15" customHeight="1" x14ac:dyDescent="0.35">
      <c r="A11" s="18" t="s">
        <v>214</v>
      </c>
      <c r="B11" s="26" t="s">
        <v>215</v>
      </c>
      <c r="C11" s="26" t="s">
        <v>216</v>
      </c>
      <c r="D11" s="24">
        <v>44958</v>
      </c>
      <c r="E11" s="24">
        <v>45291</v>
      </c>
      <c r="F11" s="29" t="s">
        <v>217</v>
      </c>
      <c r="G11" s="26" t="s">
        <v>218</v>
      </c>
      <c r="H11" s="68" t="s">
        <v>219</v>
      </c>
      <c r="I11" s="78" t="s">
        <v>220</v>
      </c>
      <c r="J11" s="80">
        <f>(2/4)</f>
        <v>0.5</v>
      </c>
    </row>
    <row r="12" spans="1:12" ht="66" customHeight="1" x14ac:dyDescent="0.35">
      <c r="A12" s="145" t="s">
        <v>221</v>
      </c>
      <c r="B12" s="4" t="s">
        <v>222</v>
      </c>
      <c r="C12" s="30" t="s">
        <v>223</v>
      </c>
      <c r="D12" s="20">
        <v>44958</v>
      </c>
      <c r="E12" s="20">
        <v>45291</v>
      </c>
      <c r="F12" s="4" t="s">
        <v>224</v>
      </c>
      <c r="G12" s="38" t="s">
        <v>225</v>
      </c>
      <c r="H12" s="68" t="s">
        <v>226</v>
      </c>
      <c r="I12" s="4" t="s">
        <v>227</v>
      </c>
      <c r="J12" s="80">
        <v>1</v>
      </c>
      <c r="K12" s="16"/>
    </row>
    <row r="13" spans="1:12" ht="189" customHeight="1" thickBot="1" x14ac:dyDescent="0.4">
      <c r="A13" s="147"/>
      <c r="B13" s="26" t="s">
        <v>228</v>
      </c>
      <c r="C13" s="26" t="s">
        <v>229</v>
      </c>
      <c r="D13" s="20">
        <v>44562</v>
      </c>
      <c r="E13" s="20">
        <v>44926</v>
      </c>
      <c r="F13" s="26" t="s">
        <v>230</v>
      </c>
      <c r="G13" s="26" t="s">
        <v>231</v>
      </c>
      <c r="H13" s="66" t="s">
        <v>232</v>
      </c>
      <c r="I13" s="88" t="s">
        <v>233</v>
      </c>
      <c r="J13" s="80">
        <f>(7/11)</f>
        <v>0.63636363636363635</v>
      </c>
    </row>
    <row r="14" spans="1:12" ht="28.5" x14ac:dyDescent="0.65">
      <c r="I14" s="98" t="s">
        <v>234</v>
      </c>
      <c r="J14" s="99">
        <f>AVERAGE(J8:J13,J4:J7)</f>
        <v>0.70948051948051938</v>
      </c>
    </row>
  </sheetData>
  <mergeCells count="12">
    <mergeCell ref="A1:J1"/>
    <mergeCell ref="A12:A13"/>
    <mergeCell ref="A4:A5"/>
    <mergeCell ref="A8:A10"/>
    <mergeCell ref="A6:A7"/>
    <mergeCell ref="D2:E2"/>
    <mergeCell ref="I2:J2"/>
    <mergeCell ref="B2:B3"/>
    <mergeCell ref="G2:G3"/>
    <mergeCell ref="A2:A3"/>
    <mergeCell ref="C2:C3"/>
    <mergeCell ref="F2:F3"/>
  </mergeCells>
  <phoneticPr fontId="5"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10F60-B364-43EB-801A-3D5DE8E918C4}">
  <sheetPr codeName="Hoja7"/>
  <dimension ref="A1:K24"/>
  <sheetViews>
    <sheetView topLeftCell="B4" zoomScale="60" zoomScaleNormal="60" workbookViewId="0">
      <selection activeCell="J7" sqref="J7"/>
    </sheetView>
  </sheetViews>
  <sheetFormatPr baseColWidth="10" defaultColWidth="11.453125" defaultRowHeight="26.5" customHeight="1" x14ac:dyDescent="0.35"/>
  <cols>
    <col min="1" max="1" width="17.54296875" bestFit="1" customWidth="1"/>
    <col min="2" max="2" width="32.26953125" customWidth="1"/>
    <col min="3" max="3" width="41.26953125" customWidth="1"/>
    <col min="4" max="4" width="27.1796875" customWidth="1"/>
    <col min="5" max="6" width="13.1796875" customWidth="1"/>
    <col min="7" max="7" width="18.453125" customWidth="1"/>
    <col min="8" max="8" width="26.7265625" bestFit="1" customWidth="1"/>
    <col min="9" max="9" width="34.81640625" customWidth="1"/>
    <col min="10" max="10" width="35.7265625" customWidth="1"/>
    <col min="11" max="11" width="21.81640625" customWidth="1"/>
  </cols>
  <sheetData>
    <row r="1" spans="1:11" ht="26.5" customHeight="1" thickBot="1" x14ac:dyDescent="0.4">
      <c r="A1" s="142" t="s">
        <v>235</v>
      </c>
      <c r="B1" s="143"/>
      <c r="C1" s="143"/>
      <c r="D1" s="143"/>
      <c r="E1" s="143"/>
      <c r="F1" s="143"/>
      <c r="G1" s="143"/>
      <c r="H1" s="143"/>
      <c r="I1" s="143"/>
      <c r="J1" s="143"/>
      <c r="K1" s="143"/>
    </row>
    <row r="2" spans="1:11" ht="26.5" customHeight="1" thickBot="1" x14ac:dyDescent="0.4">
      <c r="A2" s="3" t="s">
        <v>10</v>
      </c>
      <c r="B2" s="6" t="s">
        <v>11</v>
      </c>
      <c r="C2" s="162" t="s">
        <v>236</v>
      </c>
      <c r="D2" s="162" t="s">
        <v>12</v>
      </c>
      <c r="E2" s="166" t="s">
        <v>13</v>
      </c>
      <c r="F2" s="167"/>
      <c r="G2" s="6" t="s">
        <v>14</v>
      </c>
      <c r="H2" s="6" t="s">
        <v>15</v>
      </c>
      <c r="I2" s="44" t="s">
        <v>16</v>
      </c>
      <c r="J2" s="139" t="s">
        <v>17</v>
      </c>
      <c r="K2" s="139"/>
    </row>
    <row r="3" spans="1:11" ht="26.5" customHeight="1" x14ac:dyDescent="0.35">
      <c r="A3" s="9"/>
      <c r="B3" s="7"/>
      <c r="C3" s="154"/>
      <c r="D3" s="154"/>
      <c r="E3" s="3" t="s">
        <v>18</v>
      </c>
      <c r="F3" s="6" t="s">
        <v>19</v>
      </c>
      <c r="G3" s="7"/>
      <c r="H3" s="7"/>
      <c r="I3" s="48" t="s">
        <v>20</v>
      </c>
      <c r="J3" s="64" t="s">
        <v>21</v>
      </c>
      <c r="K3" s="64" t="s">
        <v>22</v>
      </c>
    </row>
    <row r="4" spans="1:11" ht="60.65" customHeight="1" x14ac:dyDescent="0.35">
      <c r="A4" s="145" t="s">
        <v>237</v>
      </c>
      <c r="B4" s="145" t="s">
        <v>238</v>
      </c>
      <c r="C4" s="30" t="s">
        <v>239</v>
      </c>
      <c r="D4" s="30" t="s">
        <v>107</v>
      </c>
      <c r="E4" s="11">
        <v>44936</v>
      </c>
      <c r="F4" s="11">
        <v>44985</v>
      </c>
      <c r="G4" s="30" t="s">
        <v>240</v>
      </c>
      <c r="H4" s="49" t="s">
        <v>241</v>
      </c>
      <c r="I4" s="57" t="s">
        <v>242</v>
      </c>
      <c r="J4" s="77"/>
      <c r="K4" s="112">
        <v>1</v>
      </c>
    </row>
    <row r="5" spans="1:11" ht="70" customHeight="1" x14ac:dyDescent="0.35">
      <c r="A5" s="146"/>
      <c r="B5" s="146"/>
      <c r="C5" s="30" t="s">
        <v>243</v>
      </c>
      <c r="D5" s="30" t="s">
        <v>244</v>
      </c>
      <c r="E5" s="11">
        <v>44936</v>
      </c>
      <c r="F5" s="11">
        <v>45107</v>
      </c>
      <c r="G5" s="30" t="s">
        <v>245</v>
      </c>
      <c r="H5" s="49" t="s">
        <v>246</v>
      </c>
      <c r="I5" s="57" t="s">
        <v>247</v>
      </c>
      <c r="J5" s="77"/>
      <c r="K5" s="112">
        <v>1</v>
      </c>
    </row>
    <row r="6" spans="1:11" ht="96" customHeight="1" x14ac:dyDescent="0.35">
      <c r="A6" s="146"/>
      <c r="B6" s="146"/>
      <c r="C6" s="30" t="s">
        <v>248</v>
      </c>
      <c r="D6" s="30" t="s">
        <v>244</v>
      </c>
      <c r="E6" s="11">
        <v>44936</v>
      </c>
      <c r="F6" s="11">
        <v>45107</v>
      </c>
      <c r="G6" s="30" t="s">
        <v>249</v>
      </c>
      <c r="H6" s="49" t="s">
        <v>250</v>
      </c>
      <c r="I6" s="57" t="s">
        <v>251</v>
      </c>
      <c r="J6" s="77"/>
      <c r="K6" s="112">
        <v>1</v>
      </c>
    </row>
    <row r="7" spans="1:11" ht="49" customHeight="1" x14ac:dyDescent="0.35">
      <c r="A7" s="146"/>
      <c r="B7" s="147"/>
      <c r="C7" s="30" t="s">
        <v>252</v>
      </c>
      <c r="D7" s="30" t="s">
        <v>244</v>
      </c>
      <c r="E7" s="11">
        <v>44986</v>
      </c>
      <c r="F7" s="11">
        <v>45291</v>
      </c>
      <c r="G7" s="30" t="s">
        <v>253</v>
      </c>
      <c r="H7" s="49" t="s">
        <v>254</v>
      </c>
      <c r="I7" s="57" t="s">
        <v>255</v>
      </c>
      <c r="J7" s="78" t="s">
        <v>255</v>
      </c>
      <c r="K7" s="95">
        <v>0</v>
      </c>
    </row>
    <row r="8" spans="1:11" ht="61.5" customHeight="1" x14ac:dyDescent="0.35">
      <c r="A8" s="146"/>
      <c r="B8" s="30" t="s">
        <v>256</v>
      </c>
      <c r="C8" s="30" t="s">
        <v>257</v>
      </c>
      <c r="D8" s="30" t="s">
        <v>244</v>
      </c>
      <c r="E8" s="11">
        <v>44986</v>
      </c>
      <c r="F8" s="11">
        <v>45107</v>
      </c>
      <c r="G8" s="34" t="s">
        <v>258</v>
      </c>
      <c r="H8" s="49" t="s">
        <v>259</v>
      </c>
      <c r="I8" s="57" t="s">
        <v>255</v>
      </c>
      <c r="J8" s="78" t="s">
        <v>260</v>
      </c>
      <c r="K8" s="97">
        <f>(1/1)</f>
        <v>1</v>
      </c>
    </row>
    <row r="9" spans="1:11" ht="40" customHeight="1" x14ac:dyDescent="0.35">
      <c r="A9" s="146"/>
      <c r="B9" s="30" t="s">
        <v>261</v>
      </c>
      <c r="C9" s="30" t="s">
        <v>262</v>
      </c>
      <c r="D9" s="30" t="s">
        <v>244</v>
      </c>
      <c r="E9" s="11">
        <v>45017</v>
      </c>
      <c r="F9" s="11">
        <v>45107</v>
      </c>
      <c r="G9" s="34" t="s">
        <v>263</v>
      </c>
      <c r="H9" s="49" t="s">
        <v>264</v>
      </c>
      <c r="I9" s="57" t="s">
        <v>255</v>
      </c>
      <c r="J9" s="78" t="s">
        <v>265</v>
      </c>
      <c r="K9" s="97">
        <f>(1/1)</f>
        <v>1</v>
      </c>
    </row>
    <row r="10" spans="1:11" ht="66.650000000000006" customHeight="1" x14ac:dyDescent="0.35">
      <c r="A10" s="146"/>
      <c r="B10" s="145" t="s">
        <v>266</v>
      </c>
      <c r="C10" s="30" t="s">
        <v>267</v>
      </c>
      <c r="D10" s="30" t="s">
        <v>244</v>
      </c>
      <c r="E10" s="11">
        <v>45017</v>
      </c>
      <c r="F10" s="11">
        <v>45291</v>
      </c>
      <c r="G10" s="34" t="s">
        <v>268</v>
      </c>
      <c r="H10" s="49" t="s">
        <v>269</v>
      </c>
      <c r="I10" s="57" t="s">
        <v>255</v>
      </c>
      <c r="J10" s="78" t="s">
        <v>270</v>
      </c>
      <c r="K10" s="97">
        <f>(11/11)</f>
        <v>1</v>
      </c>
    </row>
    <row r="11" spans="1:11" ht="66.650000000000006" customHeight="1" x14ac:dyDescent="0.35">
      <c r="A11" s="146"/>
      <c r="B11" s="147"/>
      <c r="C11" s="30" t="s">
        <v>271</v>
      </c>
      <c r="D11" s="30" t="s">
        <v>244</v>
      </c>
      <c r="E11" s="11">
        <v>45017</v>
      </c>
      <c r="F11" s="11">
        <v>45291</v>
      </c>
      <c r="G11" s="34" t="s">
        <v>272</v>
      </c>
      <c r="H11" s="49" t="s">
        <v>273</v>
      </c>
      <c r="I11" s="57" t="s">
        <v>255</v>
      </c>
      <c r="J11" s="50" t="s">
        <v>274</v>
      </c>
      <c r="K11" s="97">
        <v>0</v>
      </c>
    </row>
    <row r="12" spans="1:11" ht="51.65" customHeight="1" x14ac:dyDescent="0.35">
      <c r="A12" s="146"/>
      <c r="B12" s="145" t="s">
        <v>275</v>
      </c>
      <c r="C12" s="30" t="s">
        <v>276</v>
      </c>
      <c r="D12" s="30" t="s">
        <v>244</v>
      </c>
      <c r="E12" s="11">
        <v>44986</v>
      </c>
      <c r="F12" s="11">
        <v>45291</v>
      </c>
      <c r="G12" s="34" t="s">
        <v>277</v>
      </c>
      <c r="H12" s="49" t="s">
        <v>278</v>
      </c>
      <c r="I12" s="57" t="s">
        <v>279</v>
      </c>
      <c r="J12" s="96" t="s">
        <v>280</v>
      </c>
      <c r="K12" s="97">
        <v>1</v>
      </c>
    </row>
    <row r="13" spans="1:11" ht="51.65" customHeight="1" x14ac:dyDescent="0.35">
      <c r="A13" s="146"/>
      <c r="B13" s="146"/>
      <c r="C13" s="30" t="s">
        <v>281</v>
      </c>
      <c r="D13" s="30" t="s">
        <v>244</v>
      </c>
      <c r="E13" s="11">
        <v>45170</v>
      </c>
      <c r="F13" s="11">
        <v>45291</v>
      </c>
      <c r="G13" s="34" t="s">
        <v>282</v>
      </c>
      <c r="H13" s="49" t="s">
        <v>283</v>
      </c>
      <c r="I13" s="57" t="s">
        <v>255</v>
      </c>
      <c r="J13" s="57" t="s">
        <v>255</v>
      </c>
      <c r="K13" s="112"/>
    </row>
    <row r="14" spans="1:11" ht="60.65" customHeight="1" x14ac:dyDescent="0.35">
      <c r="A14" s="146"/>
      <c r="B14" s="146"/>
      <c r="C14" s="30" t="s">
        <v>284</v>
      </c>
      <c r="D14" s="30" t="s">
        <v>244</v>
      </c>
      <c r="E14" s="11">
        <v>45170</v>
      </c>
      <c r="F14" s="11">
        <v>45291</v>
      </c>
      <c r="G14" s="34" t="s">
        <v>285</v>
      </c>
      <c r="H14" s="49" t="s">
        <v>286</v>
      </c>
      <c r="I14" s="57" t="s">
        <v>255</v>
      </c>
      <c r="J14" s="57" t="s">
        <v>255</v>
      </c>
      <c r="K14" s="112"/>
    </row>
    <row r="15" spans="1:11" ht="51.65" customHeight="1" x14ac:dyDescent="0.35">
      <c r="A15" s="146"/>
      <c r="B15" s="146"/>
      <c r="C15" s="30" t="s">
        <v>287</v>
      </c>
      <c r="D15" s="30" t="s">
        <v>244</v>
      </c>
      <c r="E15" s="11">
        <v>45200</v>
      </c>
      <c r="F15" s="11">
        <v>45291</v>
      </c>
      <c r="G15" s="34" t="s">
        <v>288</v>
      </c>
      <c r="H15" s="49" t="s">
        <v>289</v>
      </c>
      <c r="I15" s="57" t="s">
        <v>255</v>
      </c>
      <c r="J15" s="57" t="s">
        <v>255</v>
      </c>
      <c r="K15" s="112"/>
    </row>
    <row r="16" spans="1:11" ht="51.65" customHeight="1" x14ac:dyDescent="0.35">
      <c r="A16" s="146"/>
      <c r="B16" s="146"/>
      <c r="C16" s="30" t="s">
        <v>290</v>
      </c>
      <c r="D16" s="30" t="s">
        <v>244</v>
      </c>
      <c r="E16" s="11">
        <v>45231</v>
      </c>
      <c r="F16" s="11">
        <v>45289</v>
      </c>
      <c r="G16" s="34" t="s">
        <v>291</v>
      </c>
      <c r="H16" s="49" t="s">
        <v>292</v>
      </c>
      <c r="I16" s="57" t="s">
        <v>255</v>
      </c>
      <c r="J16" s="57" t="s">
        <v>255</v>
      </c>
      <c r="K16" s="112"/>
    </row>
    <row r="17" spans="1:11" ht="51.65" customHeight="1" x14ac:dyDescent="0.35">
      <c r="A17" s="147"/>
      <c r="B17" s="147"/>
      <c r="C17" s="30" t="s">
        <v>293</v>
      </c>
      <c r="D17" s="30" t="s">
        <v>244</v>
      </c>
      <c r="E17" s="11">
        <v>45200</v>
      </c>
      <c r="F17" s="11">
        <v>45291</v>
      </c>
      <c r="G17" s="34" t="s">
        <v>294</v>
      </c>
      <c r="H17" s="49" t="s">
        <v>295</v>
      </c>
      <c r="I17" s="57" t="s">
        <v>255</v>
      </c>
      <c r="J17" s="57" t="s">
        <v>255</v>
      </c>
      <c r="K17" s="112"/>
    </row>
    <row r="18" spans="1:11" ht="74.150000000000006" customHeight="1" x14ac:dyDescent="0.35">
      <c r="A18" s="163" t="s">
        <v>296</v>
      </c>
      <c r="B18" s="30" t="s">
        <v>297</v>
      </c>
      <c r="C18" s="41"/>
      <c r="D18" s="30" t="s">
        <v>107</v>
      </c>
      <c r="E18" s="11">
        <v>44927</v>
      </c>
      <c r="F18" s="11">
        <v>45291</v>
      </c>
      <c r="G18" s="34" t="s">
        <v>298</v>
      </c>
      <c r="H18" s="49" t="s">
        <v>299</v>
      </c>
      <c r="I18" s="57" t="s">
        <v>300</v>
      </c>
      <c r="J18" s="96" t="s">
        <v>301</v>
      </c>
      <c r="K18" s="97">
        <f>(3/4)</f>
        <v>0.75</v>
      </c>
    </row>
    <row r="19" spans="1:11" ht="66.650000000000006" customHeight="1" x14ac:dyDescent="0.35">
      <c r="A19" s="164"/>
      <c r="B19" s="30" t="s">
        <v>302</v>
      </c>
      <c r="C19" s="41"/>
      <c r="D19" s="30" t="s">
        <v>107</v>
      </c>
      <c r="E19" s="11">
        <v>44927</v>
      </c>
      <c r="F19" s="11">
        <v>45291</v>
      </c>
      <c r="G19" s="34" t="s">
        <v>298</v>
      </c>
      <c r="H19" s="49" t="s">
        <v>299</v>
      </c>
      <c r="I19" s="57" t="s">
        <v>303</v>
      </c>
      <c r="J19" s="96" t="s">
        <v>304</v>
      </c>
      <c r="K19" s="97">
        <f>(2/4)</f>
        <v>0.5</v>
      </c>
    </row>
    <row r="20" spans="1:11" ht="78" customHeight="1" x14ac:dyDescent="0.35">
      <c r="A20" s="164"/>
      <c r="B20" s="30" t="s">
        <v>305</v>
      </c>
      <c r="C20" s="41"/>
      <c r="D20" s="30" t="s">
        <v>306</v>
      </c>
      <c r="E20" s="11">
        <v>44927</v>
      </c>
      <c r="F20" s="11">
        <v>45291</v>
      </c>
      <c r="G20" s="34" t="s">
        <v>298</v>
      </c>
      <c r="H20" s="49" t="s">
        <v>299</v>
      </c>
      <c r="I20" s="57" t="s">
        <v>307</v>
      </c>
      <c r="J20" s="78" t="s">
        <v>308</v>
      </c>
      <c r="K20" s="97">
        <f>(2/4)</f>
        <v>0.5</v>
      </c>
    </row>
    <row r="21" spans="1:11" ht="86.5" customHeight="1" x14ac:dyDescent="0.35">
      <c r="A21" s="164"/>
      <c r="B21" s="30" t="s">
        <v>309</v>
      </c>
      <c r="C21" s="41"/>
      <c r="D21" s="30" t="s">
        <v>306</v>
      </c>
      <c r="E21" s="11">
        <v>44958</v>
      </c>
      <c r="F21" s="11">
        <v>45291</v>
      </c>
      <c r="G21" s="34" t="s">
        <v>310</v>
      </c>
      <c r="H21" s="26" t="s">
        <v>311</v>
      </c>
      <c r="I21" s="57" t="s">
        <v>312</v>
      </c>
      <c r="J21" s="78" t="s">
        <v>313</v>
      </c>
      <c r="K21" s="97">
        <f t="shared" ref="K21:K22" si="0">(2/4)</f>
        <v>0.5</v>
      </c>
    </row>
    <row r="22" spans="1:11" ht="45.65" customHeight="1" thickBot="1" x14ac:dyDescent="0.4">
      <c r="A22" s="164"/>
      <c r="B22" s="30" t="s">
        <v>314</v>
      </c>
      <c r="C22" s="41"/>
      <c r="D22" s="30" t="s">
        <v>306</v>
      </c>
      <c r="E22" s="11">
        <v>44927</v>
      </c>
      <c r="F22" s="11">
        <v>45291</v>
      </c>
      <c r="G22" s="34" t="s">
        <v>298</v>
      </c>
      <c r="H22" s="49" t="s">
        <v>299</v>
      </c>
      <c r="I22" s="66" t="s">
        <v>315</v>
      </c>
      <c r="J22" s="78" t="s">
        <v>316</v>
      </c>
      <c r="K22" s="97">
        <f t="shared" si="0"/>
        <v>0.5</v>
      </c>
    </row>
    <row r="23" spans="1:11" ht="103" customHeight="1" thickBot="1" x14ac:dyDescent="0.4">
      <c r="A23" s="172"/>
      <c r="B23" s="30" t="s">
        <v>317</v>
      </c>
      <c r="C23" s="41"/>
      <c r="D23" s="30" t="s">
        <v>107</v>
      </c>
      <c r="E23" s="11">
        <v>44927</v>
      </c>
      <c r="F23" s="11">
        <v>45291</v>
      </c>
      <c r="G23" s="34" t="s">
        <v>318</v>
      </c>
      <c r="H23" s="49" t="s">
        <v>319</v>
      </c>
      <c r="I23" s="66" t="s">
        <v>320</v>
      </c>
      <c r="J23" s="78" t="s">
        <v>321</v>
      </c>
      <c r="K23" s="95">
        <v>0</v>
      </c>
    </row>
    <row r="24" spans="1:11" ht="60.65" customHeight="1" x14ac:dyDescent="0.6">
      <c r="J24" s="115" t="s">
        <v>322</v>
      </c>
      <c r="K24" s="116">
        <f>AVERAGE(K4:K23)</f>
        <v>0.65</v>
      </c>
    </row>
  </sheetData>
  <mergeCells count="10">
    <mergeCell ref="A18:A23"/>
    <mergeCell ref="C2:C3"/>
    <mergeCell ref="E2:F2"/>
    <mergeCell ref="D2:D3"/>
    <mergeCell ref="B4:B7"/>
    <mergeCell ref="J2:K2"/>
    <mergeCell ref="A1:K1"/>
    <mergeCell ref="B10:B11"/>
    <mergeCell ref="B12:B17"/>
    <mergeCell ref="A4:A17"/>
  </mergeCells>
  <phoneticPr fontId="5"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EF957-C06B-410C-902D-DFE625640840}">
  <dimension ref="A1:C8"/>
  <sheetViews>
    <sheetView tabSelected="1" topLeftCell="A4" workbookViewId="0">
      <selection activeCell="C5" sqref="C5:C6"/>
    </sheetView>
  </sheetViews>
  <sheetFormatPr baseColWidth="10" defaultColWidth="10.81640625" defaultRowHeight="14.5" x14ac:dyDescent="0.35"/>
  <cols>
    <col min="1" max="1" width="38.453125" style="52" customWidth="1"/>
    <col min="2" max="2" width="26.1796875" style="124" customWidth="1"/>
    <col min="3" max="3" width="56.81640625" style="52" customWidth="1"/>
    <col min="4" max="16384" width="10.81640625" style="52"/>
  </cols>
  <sheetData>
    <row r="1" spans="1:3" ht="15" thickBot="1" x14ac:dyDescent="0.4">
      <c r="A1" s="51" t="s">
        <v>323</v>
      </c>
      <c r="B1" s="118" t="s">
        <v>16</v>
      </c>
      <c r="C1" s="119" t="s">
        <v>333</v>
      </c>
    </row>
    <row r="2" spans="1:3" x14ac:dyDescent="0.35">
      <c r="A2" s="53" t="s">
        <v>324</v>
      </c>
      <c r="B2" s="121">
        <v>0.83</v>
      </c>
      <c r="C2" s="120" t="s">
        <v>330</v>
      </c>
    </row>
    <row r="3" spans="1:3" ht="47" customHeight="1" x14ac:dyDescent="0.35">
      <c r="A3" s="50" t="s">
        <v>325</v>
      </c>
      <c r="B3" s="121">
        <v>1</v>
      </c>
      <c r="C3" s="120" t="s">
        <v>330</v>
      </c>
    </row>
    <row r="4" spans="1:3" ht="102.5" customHeight="1" x14ac:dyDescent="0.35">
      <c r="A4" s="50" t="s">
        <v>326</v>
      </c>
      <c r="B4" s="122">
        <v>0.79</v>
      </c>
      <c r="C4" s="120" t="s">
        <v>331</v>
      </c>
    </row>
    <row r="5" spans="1:3" ht="43.5" customHeight="1" x14ac:dyDescent="0.35">
      <c r="A5" s="50" t="s">
        <v>327</v>
      </c>
      <c r="B5" s="122">
        <v>0.74</v>
      </c>
      <c r="C5" s="120" t="s">
        <v>330</v>
      </c>
    </row>
    <row r="6" spans="1:3" ht="52.5" customHeight="1" x14ac:dyDescent="0.35">
      <c r="A6" s="50" t="s">
        <v>328</v>
      </c>
      <c r="B6" s="123">
        <v>0.71</v>
      </c>
      <c r="C6" s="120" t="s">
        <v>330</v>
      </c>
    </row>
    <row r="7" spans="1:3" ht="70" customHeight="1" x14ac:dyDescent="0.35">
      <c r="A7" s="50" t="s">
        <v>329</v>
      </c>
      <c r="B7" s="123">
        <v>0.65</v>
      </c>
      <c r="C7" s="78" t="s">
        <v>334</v>
      </c>
    </row>
    <row r="8" spans="1:3" ht="51" customHeight="1" x14ac:dyDescent="0.35">
      <c r="A8" s="126" t="s">
        <v>332</v>
      </c>
      <c r="B8" s="125">
        <f>AVERAGE(B2:B7)</f>
        <v>0.78666666666666674</v>
      </c>
      <c r="C8" s="78"/>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51a3d3b-30fa-4f17-b936-b62fe5019a9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9E40CE0B0411B47824B59A5525FCA92" ma:contentTypeVersion="15" ma:contentTypeDescription="Crear nuevo documento." ma:contentTypeScope="" ma:versionID="488fd687ec114e5b1ea549ecb7c20637">
  <xsd:schema xmlns:xsd="http://www.w3.org/2001/XMLSchema" xmlns:xs="http://www.w3.org/2001/XMLSchema" xmlns:p="http://schemas.microsoft.com/office/2006/metadata/properties" xmlns:ns3="051a3d3b-30fa-4f17-b936-b62fe5019a92" xmlns:ns4="db1dcd84-9200-4595-8933-05512cbc7a6b" targetNamespace="http://schemas.microsoft.com/office/2006/metadata/properties" ma:root="true" ma:fieldsID="eada4753c4335e3483989a0c7f4ee07c" ns3:_="" ns4:_="">
    <xsd:import namespace="051a3d3b-30fa-4f17-b936-b62fe5019a92"/>
    <xsd:import namespace="db1dcd84-9200-4595-8933-05512cbc7a6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OCR" minOccurs="0"/>
                <xsd:element ref="ns3:MediaServiceGenerationTime" minOccurs="0"/>
                <xsd:element ref="ns3:MediaServiceEventHashCode"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1a3d3b-30fa-4f17-b936-b62fe5019a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1dcd84-9200-4595-8933-05512cbc7a6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EA7DA5-86B7-410D-B52B-90AF885FE9D2}">
  <ds:schemaRefs>
    <ds:schemaRef ds:uri="http://schemas.microsoft.com/office/2006/metadata/properties"/>
    <ds:schemaRef ds:uri="http://schemas.microsoft.com/office/infopath/2007/PartnerControls"/>
    <ds:schemaRef ds:uri="051a3d3b-30fa-4f17-b936-b62fe5019a92"/>
  </ds:schemaRefs>
</ds:datastoreItem>
</file>

<file path=customXml/itemProps2.xml><?xml version="1.0" encoding="utf-8"?>
<ds:datastoreItem xmlns:ds="http://schemas.openxmlformats.org/officeDocument/2006/customXml" ds:itemID="{1D18FC28-34FD-4BAD-96CE-782385259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1a3d3b-30fa-4f17-b936-b62fe5019a92"/>
    <ds:schemaRef ds:uri="db1dcd84-9200-4595-8933-05512cbc7a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CD11A1-DE07-4D93-A448-44CEB8121F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PAAC 2023</vt:lpstr>
      <vt:lpstr>Gestión de Riesgos</vt:lpstr>
      <vt:lpstr>Racionalización de Trámites</vt:lpstr>
      <vt:lpstr>Rendición de cuentas</vt:lpstr>
      <vt:lpstr>Atención al ciudadano</vt:lpstr>
      <vt:lpstr>Transparencia</vt:lpstr>
      <vt:lpstr>IA</vt:lpstr>
      <vt:lpstr>Observaciones</vt:lpstr>
      <vt:lpstr>'PAAC 2023'!Área_de_impresión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Yolanda.Garzon</dc:creator>
  <cp:keywords/>
  <dc:description/>
  <cp:lastModifiedBy>JULIAN CAMILO MENDOZA CASTAÑEDA</cp:lastModifiedBy>
  <cp:revision/>
  <dcterms:created xsi:type="dcterms:W3CDTF">2018-09-11T19:32:17Z</dcterms:created>
  <dcterms:modified xsi:type="dcterms:W3CDTF">2023-08-23T13:50:35Z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0x010100C9E40CE0B0411B47824B59A5525FCA92</vt:lpwstr>
  </property>
</Properties>
</file>